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!Data!\2019\9140-25 TV19-010zmC ZŠ Libušina Karlovy Vary 29.4.2020\"/>
    </mc:Choice>
  </mc:AlternateContent>
  <bookViews>
    <workbookView xWindow="0" yWindow="0" windowWidth="0" windowHeight="0"/>
  </bookViews>
  <sheets>
    <sheet name="Rekapitulace stavby" sheetId="1" r:id="rId1"/>
    <sheet name="A - Stavební část" sheetId="2" r:id="rId2"/>
    <sheet name="B - ZTI" sheetId="3" r:id="rId3"/>
    <sheet name="C - Silnoproud" sheetId="4" r:id="rId4"/>
    <sheet name="D - Slaboproud" sheetId="5" r:id="rId5"/>
    <sheet name="E - VRN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'A - Stavební část'!$C$97:$K$662</definedName>
    <definedName name="_xlnm.Print_Area" localSheetId="1">'A - Stavební část'!$C$4:$J$39,'A - Stavební část'!$C$45:$J$79,'A - Stavební část'!$C$85:$K$662</definedName>
    <definedName name="_xlnm.Print_Titles" localSheetId="1">'A - Stavební část'!$97:$97</definedName>
    <definedName name="_xlnm._FilterDatabase" localSheetId="2" hidden="1">'B - ZTI'!$C$85:$K$167</definedName>
    <definedName name="_xlnm.Print_Area" localSheetId="2">'B - ZTI'!$C$4:$J$39,'B - ZTI'!$C$45:$J$67,'B - ZTI'!$C$73:$K$167</definedName>
    <definedName name="_xlnm.Print_Titles" localSheetId="2">'B - ZTI'!$85:$85</definedName>
    <definedName name="_xlnm._FilterDatabase" localSheetId="3" hidden="1">'C - Silnoproud'!$C$86:$K$167</definedName>
    <definedName name="_xlnm.Print_Area" localSheetId="3">'C - Silnoproud'!$C$4:$J$39,'C - Silnoproud'!$C$45:$J$68,'C - Silnoproud'!$C$74:$K$167</definedName>
    <definedName name="_xlnm.Print_Titles" localSheetId="3">'C - Silnoproud'!$86:$86</definedName>
    <definedName name="_xlnm._FilterDatabase" localSheetId="4" hidden="1">'D - Slaboproud'!$C$82:$K$117</definedName>
    <definedName name="_xlnm.Print_Area" localSheetId="4">'D - Slaboproud'!$C$4:$J$39,'D - Slaboproud'!$C$45:$J$64,'D - Slaboproud'!$C$70:$K$117</definedName>
    <definedName name="_xlnm.Print_Titles" localSheetId="4">'D - Slaboproud'!$82:$82</definedName>
    <definedName name="_xlnm._FilterDatabase" localSheetId="5" hidden="1">'E - VRN'!$C$83:$K$127</definedName>
    <definedName name="_xlnm.Print_Area" localSheetId="5">'E - VRN'!$C$4:$J$39,'E - VRN'!$C$45:$J$65,'E - VRN'!$C$71:$K$127</definedName>
    <definedName name="_xlnm.Print_Titles" localSheetId="5">'E - VRN'!$83:$83</definedName>
    <definedName name="_xlnm.Print_Area" localSheetId="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23"/>
  <c r="BH123"/>
  <c r="BG123"/>
  <c r="BF123"/>
  <c r="T123"/>
  <c r="T122"/>
  <c r="R123"/>
  <c r="R122"/>
  <c r="P123"/>
  <c r="P122"/>
  <c r="BI120"/>
  <c r="BH120"/>
  <c r="BG120"/>
  <c r="BF120"/>
  <c r="T120"/>
  <c r="R120"/>
  <c r="P120"/>
  <c r="BI115"/>
  <c r="BH115"/>
  <c r="BG115"/>
  <c r="BF115"/>
  <c r="T115"/>
  <c r="R115"/>
  <c r="P115"/>
  <c r="BI108"/>
  <c r="BH108"/>
  <c r="BG108"/>
  <c r="BF108"/>
  <c r="T108"/>
  <c r="R108"/>
  <c r="P108"/>
  <c r="BI103"/>
  <c r="BH103"/>
  <c r="BG103"/>
  <c r="BF103"/>
  <c r="T103"/>
  <c r="R103"/>
  <c r="P103"/>
  <c r="BI97"/>
  <c r="BH97"/>
  <c r="BG97"/>
  <c r="BF97"/>
  <c r="T97"/>
  <c r="R97"/>
  <c r="P97"/>
  <c r="BI95"/>
  <c r="BH95"/>
  <c r="BG95"/>
  <c r="BF95"/>
  <c r="T95"/>
  <c r="R95"/>
  <c r="P95"/>
  <c r="BI89"/>
  <c r="BH89"/>
  <c r="BG89"/>
  <c r="BF89"/>
  <c r="T89"/>
  <c r="R89"/>
  <c r="P89"/>
  <c r="BI87"/>
  <c r="BH87"/>
  <c r="BG87"/>
  <c r="BF87"/>
  <c r="T87"/>
  <c r="R87"/>
  <c r="P87"/>
  <c r="J81"/>
  <c r="J80"/>
  <c r="F78"/>
  <c r="E76"/>
  <c r="J55"/>
  <c r="J54"/>
  <c r="F52"/>
  <c r="E50"/>
  <c r="J18"/>
  <c r="E18"/>
  <c r="F81"/>
  <c r="J17"/>
  <c r="J15"/>
  <c r="E15"/>
  <c r="F80"/>
  <c r="J14"/>
  <c r="J12"/>
  <c r="J78"/>
  <c r="E7"/>
  <c r="E74"/>
  <c i="5" r="J37"/>
  <c r="J36"/>
  <c i="1" r="AY58"/>
  <c i="5" r="J35"/>
  <c i="1" r="AX58"/>
  <c i="5"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7"/>
  <c r="E75"/>
  <c r="J55"/>
  <c r="J54"/>
  <c r="F52"/>
  <c r="E50"/>
  <c r="J18"/>
  <c r="E18"/>
  <c r="F80"/>
  <c r="J17"/>
  <c r="J15"/>
  <c r="E15"/>
  <c r="F54"/>
  <c r="J14"/>
  <c r="J12"/>
  <c r="J77"/>
  <c r="E7"/>
  <c r="E73"/>
  <c i="4" r="J37"/>
  <c r="J36"/>
  <c i="1" r="AY57"/>
  <c i="4" r="J35"/>
  <c i="1" r="AX57"/>
  <c i="4"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1"/>
  <c r="E79"/>
  <c r="J55"/>
  <c r="J54"/>
  <c r="F52"/>
  <c r="E50"/>
  <c r="J18"/>
  <c r="E18"/>
  <c r="F55"/>
  <c r="J17"/>
  <c r="J15"/>
  <c r="E15"/>
  <c r="F54"/>
  <c r="J14"/>
  <c r="J12"/>
  <c r="J81"/>
  <c r="E7"/>
  <c r="E77"/>
  <c i="3" r="J37"/>
  <c r="J36"/>
  <c i="1" r="AY56"/>
  <c i="3" r="J35"/>
  <c i="1" r="AX56"/>
  <c i="3"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89"/>
  <c r="BH89"/>
  <c r="BG89"/>
  <c r="BF89"/>
  <c r="T89"/>
  <c r="T88"/>
  <c r="R89"/>
  <c r="R88"/>
  <c r="P89"/>
  <c r="P88"/>
  <c r="J83"/>
  <c r="J82"/>
  <c r="F80"/>
  <c r="E78"/>
  <c r="J55"/>
  <c r="J54"/>
  <c r="F52"/>
  <c r="E50"/>
  <c r="J18"/>
  <c r="E18"/>
  <c r="F83"/>
  <c r="J17"/>
  <c r="J15"/>
  <c r="E15"/>
  <c r="F82"/>
  <c r="J14"/>
  <c r="J12"/>
  <c r="J80"/>
  <c r="E7"/>
  <c r="E48"/>
  <c i="2" r="J37"/>
  <c r="J36"/>
  <c i="1" r="AY55"/>
  <c i="2" r="J35"/>
  <c i="1" r="AX55"/>
  <c i="2" r="BI661"/>
  <c r="BH661"/>
  <c r="BG661"/>
  <c r="BF661"/>
  <c r="T661"/>
  <c r="R661"/>
  <c r="P661"/>
  <c r="BI657"/>
  <c r="BH657"/>
  <c r="BG657"/>
  <c r="BF657"/>
  <c r="T657"/>
  <c r="R657"/>
  <c r="P657"/>
  <c r="BI653"/>
  <c r="BH653"/>
  <c r="BG653"/>
  <c r="BF653"/>
  <c r="T653"/>
  <c r="R653"/>
  <c r="P653"/>
  <c r="BI646"/>
  <c r="BH646"/>
  <c r="BG646"/>
  <c r="BF646"/>
  <c r="T646"/>
  <c r="R646"/>
  <c r="P646"/>
  <c r="BI634"/>
  <c r="BH634"/>
  <c r="BG634"/>
  <c r="BF634"/>
  <c r="T634"/>
  <c r="T633"/>
  <c r="R634"/>
  <c r="R633"/>
  <c r="P634"/>
  <c r="P633"/>
  <c r="BI628"/>
  <c r="BH628"/>
  <c r="BG628"/>
  <c r="BF628"/>
  <c r="T628"/>
  <c r="R628"/>
  <c r="P628"/>
  <c r="BI621"/>
  <c r="BH621"/>
  <c r="BG621"/>
  <c r="BF621"/>
  <c r="T621"/>
  <c r="R621"/>
  <c r="P621"/>
  <c r="BI614"/>
  <c r="BH614"/>
  <c r="BG614"/>
  <c r="BF614"/>
  <c r="T614"/>
  <c r="R614"/>
  <c r="P614"/>
  <c r="BI604"/>
  <c r="BH604"/>
  <c r="BG604"/>
  <c r="BF604"/>
  <c r="T604"/>
  <c r="R604"/>
  <c r="P604"/>
  <c r="BI596"/>
  <c r="BH596"/>
  <c r="BG596"/>
  <c r="BF596"/>
  <c r="T596"/>
  <c r="R596"/>
  <c r="P596"/>
  <c r="BI591"/>
  <c r="BH591"/>
  <c r="BG591"/>
  <c r="BF591"/>
  <c r="T591"/>
  <c r="R591"/>
  <c r="P591"/>
  <c r="BI588"/>
  <c r="BH588"/>
  <c r="BG588"/>
  <c r="BF588"/>
  <c r="T588"/>
  <c r="R588"/>
  <c r="P588"/>
  <c r="BI584"/>
  <c r="BH584"/>
  <c r="BG584"/>
  <c r="BF584"/>
  <c r="T584"/>
  <c r="R584"/>
  <c r="P584"/>
  <c r="BI580"/>
  <c r="BH580"/>
  <c r="BG580"/>
  <c r="BF580"/>
  <c r="T580"/>
  <c r="R580"/>
  <c r="P580"/>
  <c r="BI577"/>
  <c r="BH577"/>
  <c r="BG577"/>
  <c r="BF577"/>
  <c r="T577"/>
  <c r="R577"/>
  <c r="P577"/>
  <c r="BI571"/>
  <c r="BH571"/>
  <c r="BG571"/>
  <c r="BF571"/>
  <c r="T571"/>
  <c r="R571"/>
  <c r="P571"/>
  <c r="BI566"/>
  <c r="BH566"/>
  <c r="BG566"/>
  <c r="BF566"/>
  <c r="T566"/>
  <c r="R566"/>
  <c r="P566"/>
  <c r="BI563"/>
  <c r="BH563"/>
  <c r="BG563"/>
  <c r="BF563"/>
  <c r="T563"/>
  <c r="R563"/>
  <c r="P563"/>
  <c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R551"/>
  <c r="P551"/>
  <c r="BI546"/>
  <c r="BH546"/>
  <c r="BG546"/>
  <c r="BF546"/>
  <c r="T546"/>
  <c r="R546"/>
  <c r="P546"/>
  <c r="BI540"/>
  <c r="BH540"/>
  <c r="BG540"/>
  <c r="BF540"/>
  <c r="T540"/>
  <c r="R540"/>
  <c r="P540"/>
  <c r="BI528"/>
  <c r="BH528"/>
  <c r="BG528"/>
  <c r="BF528"/>
  <c r="T528"/>
  <c r="R528"/>
  <c r="P528"/>
  <c r="BI526"/>
  <c r="BH526"/>
  <c r="BG526"/>
  <c r="BF526"/>
  <c r="T526"/>
  <c r="R526"/>
  <c r="P526"/>
  <c r="BI522"/>
  <c r="BH522"/>
  <c r="BG522"/>
  <c r="BF522"/>
  <c r="T522"/>
  <c r="R522"/>
  <c r="P522"/>
  <c r="BI520"/>
  <c r="BH520"/>
  <c r="BG520"/>
  <c r="BF520"/>
  <c r="T520"/>
  <c r="R520"/>
  <c r="P520"/>
  <c r="BI515"/>
  <c r="BH515"/>
  <c r="BG515"/>
  <c r="BF515"/>
  <c r="T515"/>
  <c r="R515"/>
  <c r="P515"/>
  <c r="BI512"/>
  <c r="BH512"/>
  <c r="BG512"/>
  <c r="BF512"/>
  <c r="T512"/>
  <c r="R512"/>
  <c r="P512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80"/>
  <c r="BH480"/>
  <c r="BG480"/>
  <c r="BF480"/>
  <c r="T480"/>
  <c r="R480"/>
  <c r="P480"/>
  <c r="BI478"/>
  <c r="BH478"/>
  <c r="BG478"/>
  <c r="BF478"/>
  <c r="T478"/>
  <c r="R478"/>
  <c r="P478"/>
  <c r="BI473"/>
  <c r="BH473"/>
  <c r="BG473"/>
  <c r="BF473"/>
  <c r="T473"/>
  <c r="R473"/>
  <c r="P473"/>
  <c r="BI468"/>
  <c r="BH468"/>
  <c r="BG468"/>
  <c r="BF468"/>
  <c r="T468"/>
  <c r="R468"/>
  <c r="P468"/>
  <c r="BI465"/>
  <c r="BH465"/>
  <c r="BG465"/>
  <c r="BF465"/>
  <c r="T465"/>
  <c r="R465"/>
  <c r="P465"/>
  <c r="BI457"/>
  <c r="BH457"/>
  <c r="BG457"/>
  <c r="BF457"/>
  <c r="T457"/>
  <c r="R457"/>
  <c r="P457"/>
  <c r="BI454"/>
  <c r="BH454"/>
  <c r="BG454"/>
  <c r="BF454"/>
  <c r="T454"/>
  <c r="R454"/>
  <c r="P454"/>
  <c r="BI450"/>
  <c r="BH450"/>
  <c r="BG450"/>
  <c r="BF450"/>
  <c r="T450"/>
  <c r="R450"/>
  <c r="P450"/>
  <c r="BI448"/>
  <c r="BH448"/>
  <c r="BG448"/>
  <c r="BF448"/>
  <c r="T448"/>
  <c r="R448"/>
  <c r="P448"/>
  <c r="BI444"/>
  <c r="BH444"/>
  <c r="BG444"/>
  <c r="BF444"/>
  <c r="T444"/>
  <c r="R444"/>
  <c r="P444"/>
  <c r="BI439"/>
  <c r="BH439"/>
  <c r="BG439"/>
  <c r="BF439"/>
  <c r="T439"/>
  <c r="R439"/>
  <c r="P439"/>
  <c r="BI434"/>
  <c r="BH434"/>
  <c r="BG434"/>
  <c r="BF434"/>
  <c r="T434"/>
  <c r="R434"/>
  <c r="P434"/>
  <c r="BI429"/>
  <c r="BH429"/>
  <c r="BG429"/>
  <c r="BF429"/>
  <c r="T429"/>
  <c r="R429"/>
  <c r="P429"/>
  <c r="BI421"/>
  <c r="BH421"/>
  <c r="BG421"/>
  <c r="BF421"/>
  <c r="T421"/>
  <c r="R421"/>
  <c r="P421"/>
  <c r="BI412"/>
  <c r="BH412"/>
  <c r="BG412"/>
  <c r="BF412"/>
  <c r="T412"/>
  <c r="R412"/>
  <c r="P412"/>
  <c r="BI400"/>
  <c r="BH400"/>
  <c r="BG400"/>
  <c r="BF400"/>
  <c r="T400"/>
  <c r="R400"/>
  <c r="P400"/>
  <c r="BI396"/>
  <c r="BH396"/>
  <c r="BG396"/>
  <c r="BF396"/>
  <c r="T396"/>
  <c r="R396"/>
  <c r="P396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2"/>
  <c r="BH372"/>
  <c r="BG372"/>
  <c r="BF372"/>
  <c r="T372"/>
  <c r="R372"/>
  <c r="P372"/>
  <c r="BI370"/>
  <c r="BH370"/>
  <c r="BG370"/>
  <c r="BF370"/>
  <c r="T370"/>
  <c r="R370"/>
  <c r="P370"/>
  <c r="BI366"/>
  <c r="BH366"/>
  <c r="BG366"/>
  <c r="BF366"/>
  <c r="T366"/>
  <c r="R366"/>
  <c r="P366"/>
  <c r="BI361"/>
  <c r="BH361"/>
  <c r="BG361"/>
  <c r="BF361"/>
  <c r="T361"/>
  <c r="R361"/>
  <c r="P361"/>
  <c r="BI355"/>
  <c r="BH355"/>
  <c r="BG355"/>
  <c r="BF355"/>
  <c r="T355"/>
  <c r="R355"/>
  <c r="P355"/>
  <c r="BI350"/>
  <c r="BH350"/>
  <c r="BG350"/>
  <c r="BF350"/>
  <c r="T350"/>
  <c r="R350"/>
  <c r="P350"/>
  <c r="BI344"/>
  <c r="BH344"/>
  <c r="BG344"/>
  <c r="BF344"/>
  <c r="T344"/>
  <c r="R344"/>
  <c r="P344"/>
  <c r="BI338"/>
  <c r="BH338"/>
  <c r="BG338"/>
  <c r="BF338"/>
  <c r="T338"/>
  <c r="R338"/>
  <c r="P338"/>
  <c r="BI330"/>
  <c r="BH330"/>
  <c r="BG330"/>
  <c r="BF330"/>
  <c r="T330"/>
  <c r="R330"/>
  <c r="P330"/>
  <c r="BI326"/>
  <c r="BH326"/>
  <c r="BG326"/>
  <c r="BF326"/>
  <c r="T326"/>
  <c r="T325"/>
  <c r="R326"/>
  <c r="R325"/>
  <c r="P326"/>
  <c r="P325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1"/>
  <c r="BH281"/>
  <c r="BG281"/>
  <c r="BF281"/>
  <c r="T281"/>
  <c r="R281"/>
  <c r="P281"/>
  <c r="BI277"/>
  <c r="BH277"/>
  <c r="BG277"/>
  <c r="BF277"/>
  <c r="T277"/>
  <c r="R277"/>
  <c r="P277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6"/>
  <c r="BH256"/>
  <c r="BG256"/>
  <c r="BF256"/>
  <c r="T256"/>
  <c r="R256"/>
  <c r="P256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06"/>
  <c r="BH206"/>
  <c r="BG206"/>
  <c r="BF206"/>
  <c r="T206"/>
  <c r="R206"/>
  <c r="P206"/>
  <c r="BI199"/>
  <c r="BH199"/>
  <c r="BG199"/>
  <c r="BF199"/>
  <c r="T199"/>
  <c r="R199"/>
  <c r="P199"/>
  <c r="BI190"/>
  <c r="BH190"/>
  <c r="BG190"/>
  <c r="BF190"/>
  <c r="T190"/>
  <c r="R190"/>
  <c r="P190"/>
  <c r="BI177"/>
  <c r="BH177"/>
  <c r="BG177"/>
  <c r="BF177"/>
  <c r="T177"/>
  <c r="R177"/>
  <c r="P177"/>
  <c r="BI172"/>
  <c r="BH172"/>
  <c r="BG172"/>
  <c r="BF172"/>
  <c r="T172"/>
  <c r="R172"/>
  <c r="P172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26"/>
  <c r="BH126"/>
  <c r="BG126"/>
  <c r="BF126"/>
  <c r="T126"/>
  <c r="R126"/>
  <c r="P126"/>
  <c r="BI121"/>
  <c r="BH121"/>
  <c r="BG121"/>
  <c r="BF121"/>
  <c r="T121"/>
  <c r="R121"/>
  <c r="P121"/>
  <c r="BI114"/>
  <c r="BH114"/>
  <c r="BG114"/>
  <c r="BF114"/>
  <c r="T114"/>
  <c r="R114"/>
  <c r="P114"/>
  <c r="BI106"/>
  <c r="BH106"/>
  <c r="BG106"/>
  <c r="BF106"/>
  <c r="T106"/>
  <c r="R106"/>
  <c r="P106"/>
  <c r="BI101"/>
  <c r="BH101"/>
  <c r="BG101"/>
  <c r="BF101"/>
  <c r="T101"/>
  <c r="T100"/>
  <c r="R101"/>
  <c r="R100"/>
  <c r="P101"/>
  <c r="P100"/>
  <c r="J95"/>
  <c r="J94"/>
  <c r="F92"/>
  <c r="E90"/>
  <c r="J55"/>
  <c r="J54"/>
  <c r="F52"/>
  <c r="E50"/>
  <c r="J18"/>
  <c r="E18"/>
  <c r="F55"/>
  <c r="J17"/>
  <c r="J15"/>
  <c r="E15"/>
  <c r="F54"/>
  <c r="J14"/>
  <c r="J12"/>
  <c r="J92"/>
  <c r="E7"/>
  <c r="E48"/>
  <c i="1" r="L50"/>
  <c r="AM50"/>
  <c r="AM49"/>
  <c r="L49"/>
  <c r="AM47"/>
  <c r="L47"/>
  <c r="L45"/>
  <c r="L44"/>
  <c i="6" r="J115"/>
  <c r="J89"/>
  <c i="5" r="J114"/>
  <c r="J88"/>
  <c i="4" r="J156"/>
  <c r="BK144"/>
  <c r="J136"/>
  <c r="J106"/>
  <c i="3" r="J162"/>
  <c r="BK144"/>
  <c r="BK123"/>
  <c r="BK97"/>
  <c i="2" r="J634"/>
  <c r="J604"/>
  <c r="J528"/>
  <c r="BK507"/>
  <c r="BK480"/>
  <c r="J448"/>
  <c r="BK434"/>
  <c r="J396"/>
  <c r="BK370"/>
  <c r="J308"/>
  <c r="BK214"/>
  <c r="BK172"/>
  <c r="J135"/>
  <c i="1" r="AS54"/>
  <c i="5" r="BK100"/>
  <c i="4" r="BK166"/>
  <c r="J149"/>
  <c r="J144"/>
  <c r="BK121"/>
  <c i="3" r="J152"/>
  <c r="J146"/>
  <c r="J118"/>
  <c r="BK95"/>
  <c i="2" r="J580"/>
  <c r="BK555"/>
  <c r="BK528"/>
  <c r="J495"/>
  <c r="J480"/>
  <c r="J465"/>
  <c r="BK450"/>
  <c r="BK384"/>
  <c r="J323"/>
  <c r="J256"/>
  <c r="J220"/>
  <c r="BK135"/>
  <c r="BK106"/>
  <c i="5" r="J110"/>
  <c r="BK92"/>
  <c i="4" r="J166"/>
  <c r="BK156"/>
  <c r="BK149"/>
  <c r="J134"/>
  <c r="J123"/>
  <c r="BK113"/>
  <c r="J96"/>
  <c i="3" r="J158"/>
  <c r="BK146"/>
  <c r="BK139"/>
  <c r="BK120"/>
  <c r="J97"/>
  <c i="2" r="J577"/>
  <c r="J520"/>
  <c r="J503"/>
  <c r="BK454"/>
  <c r="BK439"/>
  <c r="BK386"/>
  <c r="J317"/>
  <c r="BK292"/>
  <c r="J267"/>
  <c r="J241"/>
  <c r="BK199"/>
  <c r="J150"/>
  <c i="5" r="BK110"/>
  <c r="BK103"/>
  <c i="4" r="J161"/>
  <c r="J142"/>
  <c r="BK129"/>
  <c r="J119"/>
  <c r="BK96"/>
  <c i="3" r="J156"/>
  <c r="J150"/>
  <c r="BK127"/>
  <c r="BK99"/>
  <c i="2" r="BK657"/>
  <c r="BK646"/>
  <c r="BK604"/>
  <c r="BK580"/>
  <c r="J555"/>
  <c r="J473"/>
  <c r="BK421"/>
  <c r="BK396"/>
  <c r="J380"/>
  <c r="BK366"/>
  <c r="BK350"/>
  <c r="BK296"/>
  <c r="BK288"/>
  <c r="J277"/>
  <c r="BK233"/>
  <c r="J206"/>
  <c r="BK145"/>
  <c i="6" r="BK120"/>
  <c r="BK103"/>
  <c i="5" r="J90"/>
  <c i="4" r="J163"/>
  <c r="BK152"/>
  <c r="J132"/>
  <c r="J115"/>
  <c r="BK98"/>
  <c i="3" r="J148"/>
  <c r="J129"/>
  <c r="J107"/>
  <c r="J95"/>
  <c i="2" r="BK596"/>
  <c r="BK571"/>
  <c r="BK522"/>
  <c r="BK478"/>
  <c r="BK400"/>
  <c r="J388"/>
  <c r="BK372"/>
  <c r="J330"/>
  <c r="J224"/>
  <c r="BK206"/>
  <c r="BK159"/>
  <c r="BK114"/>
  <c i="6" r="BK115"/>
  <c r="J95"/>
  <c i="5" r="BK114"/>
  <c r="BK98"/>
  <c r="J86"/>
  <c i="4" r="BK163"/>
  <c r="BK146"/>
  <c r="BK127"/>
  <c r="BK100"/>
  <c i="3" r="J166"/>
  <c r="J131"/>
  <c r="BK113"/>
  <c r="BK89"/>
  <c i="2" r="J559"/>
  <c r="J540"/>
  <c r="BK520"/>
  <c r="J491"/>
  <c r="J483"/>
  <c r="J468"/>
  <c r="J454"/>
  <c r="BK412"/>
  <c r="J344"/>
  <c r="J312"/>
  <c r="BK281"/>
  <c r="BK229"/>
  <c r="BK218"/>
  <c r="J121"/>
  <c r="J101"/>
  <c i="5" r="J105"/>
  <c r="J98"/>
  <c r="BK94"/>
  <c i="4" r="J152"/>
  <c r="BK136"/>
  <c r="J129"/>
  <c r="BK119"/>
  <c r="BK115"/>
  <c r="J102"/>
  <c r="J92"/>
  <c i="3" r="BK141"/>
  <c r="BK129"/>
  <c r="J123"/>
  <c r="J103"/>
  <c i="2" r="J584"/>
  <c r="J563"/>
  <c r="BK465"/>
  <c r="J434"/>
  <c r="BK380"/>
  <c r="BK361"/>
  <c r="J315"/>
  <c r="J288"/>
  <c r="J249"/>
  <c r="J214"/>
  <c r="J154"/>
  <c r="BK140"/>
  <c r="J106"/>
  <c i="5" r="BK105"/>
  <c r="J94"/>
  <c i="4" r="BK140"/>
  <c r="BK132"/>
  <c r="J121"/>
  <c r="J104"/>
  <c r="J100"/>
  <c i="3" r="BK162"/>
  <c r="BK154"/>
  <c r="BK131"/>
  <c r="J113"/>
  <c i="2" r="J657"/>
  <c r="BK628"/>
  <c r="J596"/>
  <c r="BK577"/>
  <c r="BK540"/>
  <c r="BK499"/>
  <c r="J439"/>
  <c r="BK388"/>
  <c r="BK378"/>
  <c r="J370"/>
  <c r="BK355"/>
  <c r="BK338"/>
  <c r="BK323"/>
  <c r="J292"/>
  <c r="BK241"/>
  <c r="J222"/>
  <c r="J159"/>
  <c i="6" r="J123"/>
  <c r="BK95"/>
  <c i="5" r="J116"/>
  <c i="4" r="BK125"/>
  <c r="J111"/>
  <c r="BK94"/>
  <c i="3" r="BK137"/>
  <c r="J99"/>
  <c i="2" r="J628"/>
  <c r="BK584"/>
  <c r="J526"/>
  <c r="BK503"/>
  <c r="BK468"/>
  <c r="BK444"/>
  <c r="J429"/>
  <c r="J386"/>
  <c r="J382"/>
  <c r="J350"/>
  <c r="BK277"/>
  <c r="BK222"/>
  <c r="BK177"/>
  <c r="BK101"/>
  <c i="6" r="J120"/>
  <c r="BK108"/>
  <c r="BK97"/>
  <c r="BK87"/>
  <c i="5" r="J108"/>
  <c r="BK90"/>
  <c i="4" r="BK117"/>
  <c r="BK92"/>
  <c i="3" r="BK148"/>
  <c r="J120"/>
  <c r="BK109"/>
  <c i="2" r="BK588"/>
  <c r="J546"/>
  <c r="BK526"/>
  <c r="J515"/>
  <c r="BK487"/>
  <c r="BK473"/>
  <c r="BK448"/>
  <c r="J378"/>
  <c r="J338"/>
  <c r="J271"/>
  <c r="J245"/>
  <c r="BK150"/>
  <c i="5" r="J112"/>
  <c r="J103"/>
  <c r="J96"/>
  <c r="BK88"/>
  <c i="4" r="J159"/>
  <c r="J154"/>
  <c r="BK142"/>
  <c r="J127"/>
  <c r="J117"/>
  <c r="J98"/>
  <c i="3" r="BK166"/>
  <c r="J154"/>
  <c r="BK135"/>
  <c r="J109"/>
  <c i="2" r="J591"/>
  <c r="J571"/>
  <c r="BK546"/>
  <c r="BK495"/>
  <c r="J450"/>
  <c r="J366"/>
  <c r="BK312"/>
  <c r="BK271"/>
  <c r="BK256"/>
  <c r="BK224"/>
  <c r="J177"/>
  <c r="BK121"/>
  <c i="5" r="BK108"/>
  <c r="J100"/>
  <c i="4" r="BK159"/>
  <c r="BK134"/>
  <c r="J125"/>
  <c r="J109"/>
  <c r="J94"/>
  <c i="3" r="BK158"/>
  <c r="BK152"/>
  <c r="J135"/>
  <c r="BK107"/>
  <c i="2" r="BK661"/>
  <c r="J653"/>
  <c r="J621"/>
  <c r="BK563"/>
  <c r="J512"/>
  <c r="BK483"/>
  <c r="J412"/>
  <c r="BK376"/>
  <c r="BK330"/>
  <c r="BK317"/>
  <c r="J281"/>
  <c r="J263"/>
  <c r="J229"/>
  <c r="J199"/>
  <c r="J140"/>
  <c i="6" r="J108"/>
  <c r="J97"/>
  <c r="J87"/>
  <c i="5" r="BK96"/>
  <c i="4" r="BK154"/>
  <c r="BK138"/>
  <c r="J113"/>
  <c r="BK104"/>
  <c i="3" r="J139"/>
  <c r="BK125"/>
  <c i="2" r="J646"/>
  <c r="BK614"/>
  <c r="BK591"/>
  <c r="BK551"/>
  <c r="BK512"/>
  <c r="J499"/>
  <c r="BK457"/>
  <c r="J390"/>
  <c r="J384"/>
  <c r="J355"/>
  <c r="BK319"/>
  <c r="BK267"/>
  <c r="BK220"/>
  <c r="BK154"/>
  <c i="6" r="BK123"/>
  <c r="J103"/>
  <c r="BK89"/>
  <c i="5" r="BK112"/>
  <c r="J92"/>
  <c i="4" r="BK161"/>
  <c r="J140"/>
  <c r="BK111"/>
  <c r="J90"/>
  <c i="3" r="BK150"/>
  <c r="J141"/>
  <c r="BK103"/>
  <c i="2" r="BK621"/>
  <c r="J566"/>
  <c r="J551"/>
  <c r="J522"/>
  <c r="J478"/>
  <c r="J457"/>
  <c r="J421"/>
  <c r="J376"/>
  <c r="J319"/>
  <c r="BK308"/>
  <c r="BK249"/>
  <c r="J172"/>
  <c r="J114"/>
  <c i="6" r="F34"/>
  <c i="4" r="BK109"/>
  <c i="3" r="BK156"/>
  <c r="J144"/>
  <c r="J127"/>
  <c r="BK118"/>
  <c i="2" r="J614"/>
  <c r="J588"/>
  <c r="BK566"/>
  <c r="J507"/>
  <c r="J487"/>
  <c r="J444"/>
  <c r="BK390"/>
  <c r="J372"/>
  <c r="J326"/>
  <c r="J296"/>
  <c r="BK263"/>
  <c r="J233"/>
  <c r="BK190"/>
  <c r="J145"/>
  <c r="BK126"/>
  <c i="5" r="BK116"/>
  <c r="BK86"/>
  <c i="4" r="J146"/>
  <c r="J138"/>
  <c r="BK123"/>
  <c r="BK106"/>
  <c r="BK102"/>
  <c r="BK90"/>
  <c i="3" r="J137"/>
  <c r="J125"/>
  <c r="J89"/>
  <c i="2" r="J661"/>
  <c r="BK653"/>
  <c r="BK634"/>
  <c r="BK559"/>
  <c r="BK515"/>
  <c r="BK491"/>
  <c r="BK429"/>
  <c r="J400"/>
  <c r="BK382"/>
  <c r="J361"/>
  <c r="BK344"/>
  <c r="BK326"/>
  <c r="BK315"/>
  <c r="BK245"/>
  <c r="J218"/>
  <c r="J190"/>
  <c r="J126"/>
  <c l="1" r="P105"/>
  <c r="P213"/>
  <c r="R228"/>
  <c r="T314"/>
  <c r="R329"/>
  <c r="T354"/>
  <c r="P365"/>
  <c r="P395"/>
  <c r="R456"/>
  <c r="BK514"/>
  <c r="J514"/>
  <c r="J74"/>
  <c r="BK565"/>
  <c r="J565"/>
  <c r="J75"/>
  <c r="BK590"/>
  <c r="J590"/>
  <c r="J76"/>
  <c r="BK645"/>
  <c r="J645"/>
  <c r="J78"/>
  <c i="3" r="BK94"/>
  <c r="J94"/>
  <c r="J62"/>
  <c r="T106"/>
  <c r="R122"/>
  <c r="T143"/>
  <c i="4" r="T89"/>
  <c r="T108"/>
  <c r="T131"/>
  <c r="BK151"/>
  <c r="J151"/>
  <c r="J65"/>
  <c r="T151"/>
  <c r="R158"/>
  <c i="5" r="P85"/>
  <c r="BK107"/>
  <c r="J107"/>
  <c r="J63"/>
  <c i="2" r="R105"/>
  <c r="R213"/>
  <c r="P228"/>
  <c r="P314"/>
  <c r="T329"/>
  <c r="P354"/>
  <c r="R365"/>
  <c r="R395"/>
  <c r="BK482"/>
  <c r="J482"/>
  <c r="J73"/>
  <c r="T482"/>
  <c r="T514"/>
  <c r="T565"/>
  <c r="T590"/>
  <c r="R645"/>
  <c i="3" r="P94"/>
  <c r="P87"/>
  <c r="BK106"/>
  <c r="J106"/>
  <c r="J64"/>
  <c r="BK122"/>
  <c r="J122"/>
  <c r="J65"/>
  <c r="BK143"/>
  <c r="J143"/>
  <c r="J66"/>
  <c i="4" r="P89"/>
  <c r="P108"/>
  <c r="P131"/>
  <c r="R151"/>
  <c r="T158"/>
  <c i="5" r="T85"/>
  <c r="R102"/>
  <c r="P107"/>
  <c i="2" r="BK105"/>
  <c r="J105"/>
  <c r="J62"/>
  <c r="BK213"/>
  <c r="J213"/>
  <c r="J63"/>
  <c r="BK228"/>
  <c r="J228"/>
  <c r="J64"/>
  <c r="BK314"/>
  <c r="J314"/>
  <c r="J65"/>
  <c r="P329"/>
  <c r="BK365"/>
  <c r="J365"/>
  <c r="J70"/>
  <c r="BK395"/>
  <c r="J395"/>
  <c r="J71"/>
  <c r="BK456"/>
  <c r="J456"/>
  <c r="J72"/>
  <c r="T456"/>
  <c r="R482"/>
  <c r="P514"/>
  <c r="P565"/>
  <c r="P590"/>
  <c r="P645"/>
  <c i="3" r="T94"/>
  <c r="T87"/>
  <c r="P106"/>
  <c r="T122"/>
  <c r="P143"/>
  <c i="4" r="R89"/>
  <c r="R108"/>
  <c r="R131"/>
  <c r="BK158"/>
  <c r="J158"/>
  <c r="J66"/>
  <c i="5" r="R85"/>
  <c r="R84"/>
  <c r="R83"/>
  <c r="T102"/>
  <c r="R107"/>
  <c i="6" r="BK86"/>
  <c r="J86"/>
  <c r="J61"/>
  <c r="R86"/>
  <c r="BK94"/>
  <c r="J94"/>
  <c r="J62"/>
  <c r="P94"/>
  <c r="T94"/>
  <c r="P107"/>
  <c r="R107"/>
  <c i="2" r="T105"/>
  <c r="T99"/>
  <c r="T213"/>
  <c r="T228"/>
  <c r="R314"/>
  <c r="BK329"/>
  <c r="J329"/>
  <c r="J68"/>
  <c r="BK354"/>
  <c r="J354"/>
  <c r="J69"/>
  <c r="R354"/>
  <c r="T365"/>
  <c r="T395"/>
  <c r="P456"/>
  <c r="P482"/>
  <c r="R514"/>
  <c r="R565"/>
  <c r="R590"/>
  <c r="T645"/>
  <c i="3" r="R94"/>
  <c r="R87"/>
  <c r="R106"/>
  <c r="P122"/>
  <c r="R143"/>
  <c i="4" r="BK89"/>
  <c r="J89"/>
  <c r="J61"/>
  <c r="BK108"/>
  <c r="J108"/>
  <c r="J62"/>
  <c r="BK131"/>
  <c r="J131"/>
  <c r="J63"/>
  <c r="P151"/>
  <c r="P158"/>
  <c i="5" r="BK85"/>
  <c r="J85"/>
  <c r="J61"/>
  <c r="BK102"/>
  <c r="J102"/>
  <c r="J62"/>
  <c r="P102"/>
  <c r="T107"/>
  <c i="6" r="P86"/>
  <c r="P85"/>
  <c r="P84"/>
  <c i="1" r="AU59"/>
  <c i="6" r="T86"/>
  <c r="R94"/>
  <c r="BK107"/>
  <c r="J107"/>
  <c r="J63"/>
  <c r="T107"/>
  <c i="2" r="BE101"/>
  <c r="BE106"/>
  <c r="BE114"/>
  <c r="BE126"/>
  <c r="BE135"/>
  <c r="BE177"/>
  <c r="BE214"/>
  <c r="BE229"/>
  <c r="BE267"/>
  <c r="BE308"/>
  <c r="BE372"/>
  <c r="BE384"/>
  <c r="BE388"/>
  <c r="BE434"/>
  <c r="BE448"/>
  <c r="BE457"/>
  <c r="BE465"/>
  <c r="BE480"/>
  <c r="BE503"/>
  <c r="BE520"/>
  <c r="BE526"/>
  <c r="BE546"/>
  <c r="BE551"/>
  <c r="BE584"/>
  <c r="BE588"/>
  <c r="BE614"/>
  <c r="BE621"/>
  <c r="BE653"/>
  <c r="BE657"/>
  <c r="BE661"/>
  <c r="BK633"/>
  <c r="J633"/>
  <c r="J77"/>
  <c i="3" r="F55"/>
  <c r="BE95"/>
  <c r="BE103"/>
  <c r="BE113"/>
  <c r="BE118"/>
  <c r="BE139"/>
  <c r="BE141"/>
  <c r="BE144"/>
  <c r="BK88"/>
  <c r="J88"/>
  <c r="J61"/>
  <c i="4" r="E48"/>
  <c r="J52"/>
  <c r="F84"/>
  <c r="BE98"/>
  <c r="BE109"/>
  <c r="BE113"/>
  <c r="BE142"/>
  <c r="BE154"/>
  <c r="BE156"/>
  <c r="BE161"/>
  <c r="BE163"/>
  <c r="BE166"/>
  <c i="5" r="F79"/>
  <c r="BE86"/>
  <c r="BE92"/>
  <c r="BE94"/>
  <c r="BE96"/>
  <c i="2" r="E88"/>
  <c r="F95"/>
  <c r="BE154"/>
  <c r="BE159"/>
  <c r="BE206"/>
  <c r="BE218"/>
  <c r="BE222"/>
  <c r="BE296"/>
  <c r="BE319"/>
  <c r="BE323"/>
  <c r="BE326"/>
  <c r="BE344"/>
  <c r="BE366"/>
  <c r="BE380"/>
  <c r="BE396"/>
  <c r="BE400"/>
  <c r="BE421"/>
  <c r="BE444"/>
  <c r="BE473"/>
  <c r="BE478"/>
  <c r="BE512"/>
  <c r="BE522"/>
  <c r="BE528"/>
  <c r="BE555"/>
  <c r="BE591"/>
  <c r="BE634"/>
  <c i="3" r="J52"/>
  <c r="E76"/>
  <c r="BE89"/>
  <c r="BE120"/>
  <c r="BE123"/>
  <c r="BE146"/>
  <c r="BE150"/>
  <c r="BE152"/>
  <c r="BE162"/>
  <c i="4" r="F83"/>
  <c r="BE100"/>
  <c r="BE104"/>
  <c r="BE123"/>
  <c r="BE144"/>
  <c i="5" r="E48"/>
  <c r="F55"/>
  <c r="BE90"/>
  <c i="2" r="J52"/>
  <c r="F94"/>
  <c r="BE145"/>
  <c r="BE172"/>
  <c r="BE199"/>
  <c r="BE220"/>
  <c r="BE224"/>
  <c r="BE263"/>
  <c r="BE277"/>
  <c r="BE288"/>
  <c r="BE355"/>
  <c r="BE370"/>
  <c r="BE378"/>
  <c r="BE390"/>
  <c r="BE439"/>
  <c r="BE499"/>
  <c r="BE507"/>
  <c r="BE571"/>
  <c r="BE596"/>
  <c r="BE604"/>
  <c r="BE628"/>
  <c r="BK100"/>
  <c r="J100"/>
  <c r="J61"/>
  <c r="BK325"/>
  <c r="J325"/>
  <c r="J66"/>
  <c i="3" r="F54"/>
  <c r="BE97"/>
  <c r="BE125"/>
  <c r="BE127"/>
  <c r="BE135"/>
  <c r="BE137"/>
  <c r="BE154"/>
  <c i="4" r="BE90"/>
  <c r="BE96"/>
  <c r="BE102"/>
  <c r="BE106"/>
  <c r="BE111"/>
  <c r="BE119"/>
  <c r="BE129"/>
  <c r="BE134"/>
  <c r="BE136"/>
  <c r="BE138"/>
  <c r="BE152"/>
  <c i="5" r="BE88"/>
  <c r="BE105"/>
  <c r="BE116"/>
  <c i="6" r="E48"/>
  <c r="J52"/>
  <c r="F54"/>
  <c r="F55"/>
  <c r="BE87"/>
  <c r="BE103"/>
  <c r="BE108"/>
  <c r="BE120"/>
  <c r="BE123"/>
  <c r="BK122"/>
  <c r="J122"/>
  <c r="J64"/>
  <c i="2" r="BE121"/>
  <c r="BE140"/>
  <c r="BE150"/>
  <c r="BE190"/>
  <c r="BE233"/>
  <c r="BE241"/>
  <c r="BE245"/>
  <c r="BE249"/>
  <c r="BE256"/>
  <c r="BE271"/>
  <c r="BE281"/>
  <c r="BE292"/>
  <c r="BE312"/>
  <c r="BE315"/>
  <c r="BE317"/>
  <c r="BE330"/>
  <c r="BE338"/>
  <c r="BE350"/>
  <c r="BE361"/>
  <c r="BE376"/>
  <c r="BE382"/>
  <c r="BE386"/>
  <c r="BE412"/>
  <c r="BE429"/>
  <c r="BE450"/>
  <c r="BE454"/>
  <c r="BE468"/>
  <c r="BE483"/>
  <c r="BE487"/>
  <c r="BE491"/>
  <c r="BE495"/>
  <c r="BE515"/>
  <c r="BE540"/>
  <c r="BE559"/>
  <c r="BE563"/>
  <c r="BE566"/>
  <c r="BE577"/>
  <c r="BE580"/>
  <c r="BE646"/>
  <c i="3" r="BE99"/>
  <c r="BE107"/>
  <c r="BE109"/>
  <c r="BE129"/>
  <c r="BE131"/>
  <c r="BE148"/>
  <c r="BE156"/>
  <c r="BE158"/>
  <c r="BE166"/>
  <c i="4" r="BE92"/>
  <c r="BE94"/>
  <c r="BE115"/>
  <c r="BE117"/>
  <c r="BE121"/>
  <c r="BE125"/>
  <c r="BE127"/>
  <c r="BE132"/>
  <c r="BE140"/>
  <c r="BE146"/>
  <c r="BE149"/>
  <c r="BE159"/>
  <c r="BK148"/>
  <c r="J148"/>
  <c r="J64"/>
  <c r="BK165"/>
  <c r="J165"/>
  <c r="J67"/>
  <c i="5" r="J52"/>
  <c r="BE98"/>
  <c r="BE100"/>
  <c r="BE103"/>
  <c r="BE108"/>
  <c r="BE110"/>
  <c r="BE112"/>
  <c r="BE114"/>
  <c i="6" r="BE89"/>
  <c r="BE95"/>
  <c r="BE97"/>
  <c r="BE115"/>
  <c i="1" r="BA59"/>
  <c i="4" r="F35"/>
  <c i="1" r="BB57"/>
  <c i="6" r="F36"/>
  <c i="1" r="BC59"/>
  <c i="4" r="F36"/>
  <c i="1" r="BC57"/>
  <c i="5" r="F34"/>
  <c i="1" r="BA58"/>
  <c i="3" r="J34"/>
  <c i="1" r="AW56"/>
  <c i="5" r="J34"/>
  <c i="1" r="AW58"/>
  <c i="6" r="F35"/>
  <c i="1" r="BB59"/>
  <c i="3" r="F36"/>
  <c i="1" r="BC56"/>
  <c i="5" r="F37"/>
  <c i="1" r="BD58"/>
  <c i="6" r="J34"/>
  <c i="1" r="AW59"/>
  <c i="2" r="J34"/>
  <c i="1" r="AW55"/>
  <c i="4" r="J34"/>
  <c i="1" r="AW57"/>
  <c i="3" r="F34"/>
  <c i="1" r="BA56"/>
  <c i="2" r="F35"/>
  <c i="1" r="BB55"/>
  <c i="3" r="F37"/>
  <c i="1" r="BD56"/>
  <c i="5" r="F35"/>
  <c i="1" r="BB58"/>
  <c i="3" r="F35"/>
  <c i="1" r="BB56"/>
  <c i="4" r="F37"/>
  <c i="1" r="BD57"/>
  <c i="6" r="F37"/>
  <c i="1" r="BD59"/>
  <c i="2" r="F37"/>
  <c i="1" r="BD55"/>
  <c i="2" r="F36"/>
  <c i="1" r="BC55"/>
  <c i="5" r="F36"/>
  <c i="1" r="BC58"/>
  <c i="4" r="F34"/>
  <c i="1" r="BA57"/>
  <c i="2" r="F34"/>
  <c i="1" r="BA55"/>
  <c i="2" l="1" r="R99"/>
  <c r="P99"/>
  <c i="3" r="R105"/>
  <c r="R86"/>
  <c i="6" r="R85"/>
  <c r="R84"/>
  <c i="2" r="R328"/>
  <c r="R98"/>
  <c i="4" r="R88"/>
  <c r="R87"/>
  <c i="3" r="P105"/>
  <c r="P86"/>
  <c i="1" r="AU56"/>
  <c i="4" r="P88"/>
  <c r="P87"/>
  <c i="1" r="AU57"/>
  <c i="4" r="T88"/>
  <c r="T87"/>
  <c i="3" r="T105"/>
  <c r="T86"/>
  <c i="6" r="T85"/>
  <c r="T84"/>
  <c i="2" r="T328"/>
  <c r="T98"/>
  <c r="P328"/>
  <c r="P98"/>
  <c i="1" r="AU55"/>
  <c i="5" r="T84"/>
  <c r="T83"/>
  <c r="P84"/>
  <c r="P83"/>
  <c i="1" r="AU58"/>
  <c i="2" r="BK99"/>
  <c r="J99"/>
  <c r="J60"/>
  <c r="BK328"/>
  <c r="J328"/>
  <c r="J67"/>
  <c i="3" r="BK105"/>
  <c r="J105"/>
  <c r="J63"/>
  <c i="4" r="BK88"/>
  <c r="J88"/>
  <c r="J60"/>
  <c i="5" r="BK84"/>
  <c r="J84"/>
  <c r="J60"/>
  <c i="3" r="BK87"/>
  <c r="J87"/>
  <c r="J60"/>
  <c i="6" r="BK85"/>
  <c r="J85"/>
  <c r="J60"/>
  <c r="J33"/>
  <c i="1" r="AV59"/>
  <c r="AT59"/>
  <c i="6" r="F33"/>
  <c i="1" r="AZ59"/>
  <c i="4" r="F33"/>
  <c i="1" r="AZ57"/>
  <c r="BD54"/>
  <c r="W33"/>
  <c i="5" r="J33"/>
  <c i="1" r="AV58"/>
  <c r="AT58"/>
  <c i="4" r="J33"/>
  <c i="1" r="AV57"/>
  <c r="AT57"/>
  <c r="BA54"/>
  <c r="AW54"/>
  <c r="AK30"/>
  <c i="3" r="J33"/>
  <c i="1" r="AV56"/>
  <c r="AT56"/>
  <c r="BC54"/>
  <c r="AY54"/>
  <c i="2" r="J33"/>
  <c i="1" r="AV55"/>
  <c r="AT55"/>
  <c i="3" r="F33"/>
  <c i="1" r="AZ56"/>
  <c i="5" r="F33"/>
  <c i="1" r="AZ58"/>
  <c r="BB54"/>
  <c r="W31"/>
  <c i="2" r="F33"/>
  <c i="1" r="AZ55"/>
  <c i="4" l="1" r="BK87"/>
  <c r="J87"/>
  <c r="J59"/>
  <c i="2" r="BK98"/>
  <c r="J98"/>
  <c r="J59"/>
  <c i="3" r="BK86"/>
  <c r="J86"/>
  <c i="5" r="BK83"/>
  <c r="J83"/>
  <c r="J59"/>
  <c i="6" r="BK84"/>
  <c r="J84"/>
  <c r="J59"/>
  <c i="1" r="AU54"/>
  <c r="AZ54"/>
  <c r="W29"/>
  <c r="W30"/>
  <c r="AX54"/>
  <c r="W32"/>
  <c i="3" r="J30"/>
  <c i="1" r="AG56"/>
  <c r="AN56"/>
  <c i="3" l="1" r="J39"/>
  <c r="J59"/>
  <c i="6" r="J30"/>
  <c i="1" r="AG59"/>
  <c r="AN59"/>
  <c i="4" r="J30"/>
  <c i="1" r="AG57"/>
  <c r="AN57"/>
  <c i="2" r="J30"/>
  <c i="1" r="AG55"/>
  <c r="AN55"/>
  <c r="AV54"/>
  <c r="AK29"/>
  <c i="5" r="J30"/>
  <c i="1" r="AG58"/>
  <c r="AN58"/>
  <c i="2" l="1" r="J39"/>
  <c i="4" r="J39"/>
  <c i="5" r="J39"/>
  <c i="6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<sst xmlns="http://schemas.openxmlformats.org/spreadsheetml/2006/main">
  <si>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</si>
  <si>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</si>
  <si>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</si>
  <si>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</si>
  <si>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</si>
  <si>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{3c1763b6-fe07-4a1d-b50c-04129b287f93}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</si>
  <si>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</si>
  <si>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</si>
  <si>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</si>
  <si>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</si>
  <si>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</si>
  <si>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</si>
  <si>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</si>
  <si>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</si>
  <si>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TV19-010-3NPzmC1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</si>
  <si>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</si>
  <si>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</si>
  <si>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Libušina - 3.NP - Karlovy Vary</t>
  </si>
  <si>
    <t>KSO:</t>
  </si>
  <si>
    <t>801 32</t>
  </si>
  <si>
    <t>CC-CZ:</t>
  </si>
  <si>
    <t>zak.č.9140-25</t>
  </si>
  <si>
    <t>Místo:</t>
  </si>
  <si>
    <t>Karlovy Vary</t>
  </si>
  <si>
    <t>Datum:</t>
  </si>
  <si>
    <t>28. 4. 2020</t>
  </si>
  <si>
    <t>Zadavatel:</t>
  </si>
  <si>
    <t>IČ:</t>
  </si>
  <si>
    <t/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</si>
  <si>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</si>
  <si>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</si>
  <si>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</si>
  <si>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</si>
  <si>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</si>
  <si>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</si>
  <si>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</si>
  <si>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</si>
  <si>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</si>
  <si>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</si>
  <si>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</si>
  <si>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</si>
  <si>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</si>
  <si>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</si>
  <si>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</si>
  <si>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</si>
  <si>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</si>
  <si>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</si>
  <si>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</si>
  <si>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</si>
  <si>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</si>
  <si>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</si>
  <si>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</si>
  <si>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</si>
  <si>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</si>
  <si>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</si>
  <si>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</si>
  <si>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</si>
  <si>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</si>
  <si>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</si>
  <si>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</si>
  <si>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</si>
  <si>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</si>
  <si>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</si>
  <si>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</si>
  <si>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</si>
  <si>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</si>
  <si>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</si>
  <si>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</si>
  <si>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</si>
  <si>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</si>
  <si>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</si>
  <si>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</si>
  <si>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</si>
  <si>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</si>
  <si>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</si>
  <si>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</si>
  <si>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</si>
  <si>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</si>
  <si>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</si>
  <si>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</si>
  <si>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</si>
  <si>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</si>
  <si>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</si>
  <si>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{437ea419-9571-4171-940b-a3fb27034d05}</t>
  </si>
  <si>
    <t>2</t>
  </si>
  <si>
    <t>B</t>
  </si>
  <si>
    <t>ZTI</t>
  </si>
  <si>
    <t>{d7d87110-dec5-4a62-9d5a-9d0a8f102772}</t>
  </si>
  <si>
    <t>C</t>
  </si>
  <si>
    <t>Silnoproud</t>
  </si>
  <si>
    <t>{52dc5a0a-d2d0-4370-a725-5fa1f8b6628d}</t>
  </si>
  <si>
    <t>Slaboproud</t>
  </si>
  <si>
    <t>{683b77ce-9f41-491c-90f0-c2a863c95292}</t>
  </si>
  <si>
    <t>E</t>
  </si>
  <si>
    <t>VRN</t>
  </si>
  <si>
    <t>{c4a93150-3a0b-46e7-a7f3-70c2e7b4bfc6}</t>
  </si>
  <si>
    <t>KRYCÍ LIST SOUPISU PRACÍ</t>
  </si>
  <si>
    <t>Objekt:</t>
  </si>
  <si>
    <t>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</si>
  <si>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</si>
  <si>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</si>
  <si>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</si>
  <si>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</si>
  <si>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</si>
  <si>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</si>
  <si>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</si>
  <si>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</si>
  <si>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</si>
  <si>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</si>
  <si>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</si>
  <si>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</si>
  <si>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</si>
  <si>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</si>
  <si>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</si>
  <si>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</si>
  <si>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</si>
  <si>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</si>
  <si>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</si>
  <si>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</si>
  <si>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</si>
  <si>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</si>
  <si>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</si>
  <si>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</si>
  <si>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</si>
  <si>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</si>
  <si>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</si>
  <si>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</si>
  <si>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</si>
  <si>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</si>
  <si>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</si>
  <si>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</si>
  <si>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</si>
  <si>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</si>
  <si>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</si>
  <si>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</si>
  <si>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</si>
  <si>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</si>
  <si>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</si>
  <si>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</si>
  <si>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</si>
  <si>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</si>
  <si>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413231231</t>
  </si>
  <si>
    <t>Zazdívka zhlaví stropních trámů průřezu přes 40000 mm2</t>
  </si>
  <si>
    <t>kus</t>
  </si>
  <si>
    <t>CS ÚRS 2020 01</t>
  </si>
  <si>
    <t>16</t>
  </si>
  <si>
    <t>-365749660</t>
  </si>
  <si>
    <t>PP</t>
  </si>
  <si>
    <t>Zazdívka zhlaví stropních trámů nebo válcovaných nosníků pálenými cihlami trámů, průřezu přes 40000 mm2</t>
  </si>
  <si>
    <t>VV</t>
  </si>
  <si>
    <t>výměna 2 ks zhlaví dřev.stropních trámů</t>
  </si>
  <si>
    <t>6</t>
  </si>
  <si>
    <t>Úpravy povrchů, podlahy a osazování výplní</t>
  </si>
  <si>
    <t>619991011</t>
  </si>
  <si>
    <t>Obalení konstrukcí a prvků fólií přilepenou lepící páskou</t>
  </si>
  <si>
    <t>m2</t>
  </si>
  <si>
    <t>1590604230</t>
  </si>
  <si>
    <t>Zakrytí vnitřních ploch před znečištěním včetně pozdějšího odkrytí konstrukcí a prvků obalením fólií a přelepením páskou</t>
  </si>
  <si>
    <t>okna</t>
  </si>
  <si>
    <t>1,65*2,7*3</t>
  </si>
  <si>
    <t>dveře</t>
  </si>
  <si>
    <t>0,9*2,0</t>
  </si>
  <si>
    <t>15,2*0,1+0,315</t>
  </si>
  <si>
    <t>Součet</t>
  </si>
  <si>
    <t>3</t>
  </si>
  <si>
    <t>611135001</t>
  </si>
  <si>
    <t>Vyrovnání podkladu vnitřních stropů maltou vápenocementovou tl do 10 mm</t>
  </si>
  <si>
    <t>365447030</t>
  </si>
  <si>
    <t>Vyrovnání nerovností podkladu vnitřních omítaných ploch maltou, tloušťky do 10 mm vápenocementovou stropů</t>
  </si>
  <si>
    <t>začištění povrchů po vybouraných konstrukcích a po provedení rozvodů TZB</t>
  </si>
  <si>
    <t>předpoklad dle TZ - 10% plochy, celková tl. 15 mm</t>
  </si>
  <si>
    <t>71,0*0,1</t>
  </si>
  <si>
    <t>0,4</t>
  </si>
  <si>
    <t>611135091</t>
  </si>
  <si>
    <t>Příplatek k vyrovnání vnitřních stropů maltou vápenocementovou za každých dalších 5 mm tl</t>
  </si>
  <si>
    <t>1060382448</t>
  </si>
  <si>
    <t>Vyrovnání nerovností podkladu vnitřních omítaných ploch Příplatek k ceně za každých dalších 5 mm tloušťky podkladní vrstvy přes 10 mm maltou vápenocementovou stropů</t>
  </si>
  <si>
    <t>dle pol.611135001</t>
  </si>
  <si>
    <t>7,5</t>
  </si>
  <si>
    <t>5</t>
  </si>
  <si>
    <t>612135001</t>
  </si>
  <si>
    <t>Vyrovnání podkladu vnitřních stěn maltou vápenocementovou tl do 10 mm</t>
  </si>
  <si>
    <t>899681791</t>
  </si>
  <si>
    <t>Vyrovnání nerovností podkladu vnitřních omítaných ploch maltou, tloušťky do 10 mm vápenocementovou stěn</t>
  </si>
  <si>
    <t>3.NP</t>
  </si>
  <si>
    <t>4,1*(9,5+9,0)*2*0,1</t>
  </si>
  <si>
    <t>-(1,97*0,9+2,7*1,65*3)*0,1</t>
  </si>
  <si>
    <t>0,344</t>
  </si>
  <si>
    <t>612135091</t>
  </si>
  <si>
    <t>Příplatek k vyrovnání vnitřních stěn maltou vápenocementovou za každých dalších 5 mm tl</t>
  </si>
  <si>
    <t>-874120816</t>
  </si>
  <si>
    <t>Vyrovnání nerovností podkladu vnitřních omítaných ploch Příplatek k ceně za každých dalších 5 mm tloušťky podkladní vrstvy přes 10 mm maltou vápenocementovou stěn</t>
  </si>
  <si>
    <t>dle pol.612135001</t>
  </si>
  <si>
    <t>14,0</t>
  </si>
  <si>
    <t>7</t>
  </si>
  <si>
    <t>612321121</t>
  </si>
  <si>
    <t>Vápenocementová omítka hladká jednovrstvá vnitřních stěn nanášená ručně</t>
  </si>
  <si>
    <t>2075665915</t>
  </si>
  <si>
    <t>Omítka vápenocementová vnitřních ploch nanášená ručně jednovrstvá, tloušťky do 10 mm hladká svislých konstrukcí stěn</t>
  </si>
  <si>
    <t>vyrovnání podkladu keramického obkladu VC omítkou tl. 20 mm</t>
  </si>
  <si>
    <t>dle pol.781474117</t>
  </si>
  <si>
    <t>3,6</t>
  </si>
  <si>
    <t>8</t>
  </si>
  <si>
    <t>612321191</t>
  </si>
  <si>
    <t>Příplatek k vápenocementové omítce vnitřních stěn za každých dalších 5 mm tloušťky ručně</t>
  </si>
  <si>
    <t>-915632894</t>
  </si>
  <si>
    <t>Omítka vápenocementová vnitřních ploch nanášená ručně Příplatek k cenám za každých dalších i započatých 5 mm tloušťky omítky přes 10 mm stěn</t>
  </si>
  <si>
    <t>dle pol.612321121</t>
  </si>
  <si>
    <t>3,6*2</t>
  </si>
  <si>
    <t>9</t>
  </si>
  <si>
    <t>611321141</t>
  </si>
  <si>
    <t>Vápenocementová omítka štuková dvouvrstvá vnitřních stropů rovných nanášená ručně</t>
  </si>
  <si>
    <t>1749159184</t>
  </si>
  <si>
    <t>Omítka vápenocementová vnitřních ploch nanášená ručně dvouvrstvá, tloušťky jádrové omítky do 10 mm a tloušťky štuku do 3 mm štuková vodorovných konstrukcí stropů rovných</t>
  </si>
  <si>
    <t>dle TZ oprava stávajících omítek - 20% plochy - celková tl. 20 mm</t>
  </si>
  <si>
    <t>71,0*0,2</t>
  </si>
  <si>
    <t>10</t>
  </si>
  <si>
    <t>611321191</t>
  </si>
  <si>
    <t>Příplatek k vápenocementové omítce vnitřních stropů za každých dalších 5 mm tloušťky ručně</t>
  </si>
  <si>
    <t>385237301</t>
  </si>
  <si>
    <t>Omítka vápenocementová vnitřních ploch nanášená ručně Příplatek k cenám za každých dalších i započatých 5 mm tloušťky omítky přes 10 mm stropů</t>
  </si>
  <si>
    <t>dle pol.611321141</t>
  </si>
  <si>
    <t>14,2*2</t>
  </si>
  <si>
    <t>11</t>
  </si>
  <si>
    <t>612321141</t>
  </si>
  <si>
    <t>Vápenocementová omítka štuková dvouvrstvá vnitřních stěn nanášená ručně</t>
  </si>
  <si>
    <t>198033323</t>
  </si>
  <si>
    <t>Omítka vápenocementová vnitřních ploch nanášená ručně dvouvrstvá, tloušťky jádrové omítky do 10 mm a tloušťky štuku do 3 mm štuková svislých konstrukcí stěn</t>
  </si>
  <si>
    <t>3.NP - místnost 312</t>
  </si>
  <si>
    <t>4,1*(9,5+9,0+0,4+0,15*3)*2</t>
  </si>
  <si>
    <t>-(1,97*0,9+2,7*1,65*3)-3,6</t>
  </si>
  <si>
    <t>na chodbě</t>
  </si>
  <si>
    <t>10,0</t>
  </si>
  <si>
    <t>149,9*0,02+0,07</t>
  </si>
  <si>
    <t>Mezisoučet A - 100% plochy</t>
  </si>
  <si>
    <t>z toho 20%</t>
  </si>
  <si>
    <t>153,0*0,2</t>
  </si>
  <si>
    <t>Mezisoučet B - 20% plochy</t>
  </si>
  <si>
    <t>12</t>
  </si>
  <si>
    <t>1609095843</t>
  </si>
  <si>
    <t>dle pol.612321141</t>
  </si>
  <si>
    <t>30,6*2</t>
  </si>
  <si>
    <t>13</t>
  </si>
  <si>
    <t>612311131</t>
  </si>
  <si>
    <t>Potažení vnitřních stěn vápenným štukem tloušťky do 3 mm</t>
  </si>
  <si>
    <t>402562791</t>
  </si>
  <si>
    <t>Potažení vnitřních ploch štukem tloušťky do 3 mm svislých konstrukcí stěn</t>
  </si>
  <si>
    <t>dle TZ - nový štuk proveden na cca 50% ploch stěn</t>
  </si>
  <si>
    <t>z toho 50%</t>
  </si>
  <si>
    <t>153,0*0,5</t>
  </si>
  <si>
    <t>Mezisoučet B - 50% plochy</t>
  </si>
  <si>
    <t>14</t>
  </si>
  <si>
    <t>635111232</t>
  </si>
  <si>
    <t>Násyp pod podlahy z drobného kameniva 0-4 se zhutněním</t>
  </si>
  <si>
    <t>m3</t>
  </si>
  <si>
    <t>-772076815</t>
  </si>
  <si>
    <t>Násyp ze štěrkopísku, písku nebo kameniva pod podlahy se zhutněním z kameniva drobného 0-4</t>
  </si>
  <si>
    <t>dle pol.965082933 (odd.96)</t>
  </si>
  <si>
    <t>3.NP - učebna 312 - 71 m2=100% plochy</t>
  </si>
  <si>
    <t>výměna v tl. cca 200 mm</t>
  </si>
  <si>
    <t>71,0*0,2*0,2+0,16</t>
  </si>
  <si>
    <t>Poznámka :</t>
  </si>
  <si>
    <t>Konstrukční vrstvy - zákop z prken s dřevěnými polštáři + násyp - se prověří.</t>
  </si>
  <si>
    <t>Předpokládá se cca 20% plochy bude poškozeno a musí se vyměnit.</t>
  </si>
  <si>
    <t>634112113</t>
  </si>
  <si>
    <t>Obvodová dilatace podlahovým páskem z pěnového PE mezi stěnou a mazaninou nebo potěrem v 80 mm</t>
  </si>
  <si>
    <t>m</t>
  </si>
  <si>
    <t>383866605</t>
  </si>
  <si>
    <t>Obvodová dilatace mezi stěnou a mazaninou nebo potěrem podlahovým páskem z pěnového PE tl. do 10 mm, výšky 80 mm</t>
  </si>
  <si>
    <t>skladba podlahy P2 - k samonivelační stěrce</t>
  </si>
  <si>
    <t>separační páska podél stěn</t>
  </si>
  <si>
    <t>(9,0+9,5+0,4+0,15*3)*2</t>
  </si>
  <si>
    <t>38,7*0,03+0,139</t>
  </si>
  <si>
    <t>642945111</t>
  </si>
  <si>
    <t>Osazování protipožárních nebo protiplynových zárubní dveří jednokřídlových do 2,5 m2</t>
  </si>
  <si>
    <t>1015228026</t>
  </si>
  <si>
    <t>Osazování ocelových zárubní protipožárních nebo protiplynových dveří do vynechaného otvoru, s obetonováním, dveří jednokřídlových do 2,5 m2</t>
  </si>
  <si>
    <t>dveře D1 - 900/1970 mm</t>
  </si>
  <si>
    <t>dodávka protipož.zárubně je vykázána společně s požárními</t>
  </si>
  <si>
    <t>dveřmi D1 v odd.766 - pol.6110010R</t>
  </si>
  <si>
    <t>Ostatní konstrukce a práce, bourání</t>
  </si>
  <si>
    <t>17</t>
  </si>
  <si>
    <t>949101112</t>
  </si>
  <si>
    <t>Lešení pomocné pro objekty pozemních staveb s lešeňovou podlahou v do 3,5 m zatížení do 150 kg/m2</t>
  </si>
  <si>
    <t>666998362</t>
  </si>
  <si>
    <t>Lešení pomocné pracovní pro objekty pozemních staveb pro zatížení do 150 kg/m2, o výšce lešeňové podlahy přes 1,9 do 3,5 m</t>
  </si>
  <si>
    <t>pro práce v učbně (SDK předstěny, montáž ostatních prvků)</t>
  </si>
  <si>
    <t>30,0</t>
  </si>
  <si>
    <t>18</t>
  </si>
  <si>
    <t>952901111</t>
  </si>
  <si>
    <t>Vyčištění budov bytové a občanské výstavby při výšce podlaží do 4 m</t>
  </si>
  <si>
    <t>1555060490</t>
  </si>
  <si>
    <t>Vyčištění budov nebo objektů před předáním do užívání budov bytové nebo občanské výstavby, světlé výšky podlaží do 4 m</t>
  </si>
  <si>
    <t>19</t>
  </si>
  <si>
    <t>95500010R</t>
  </si>
  <si>
    <t>Vyklizení dotčených prostor objektu s odvozem na skládku nebo s uskladnění v prostorách investora</t>
  </si>
  <si>
    <t>-495063308</t>
  </si>
  <si>
    <t>20</t>
  </si>
  <si>
    <t>95500015R</t>
  </si>
  <si>
    <t>Kontrola a odpojení všech instalací v místě bourání a provádění stavebních prací</t>
  </si>
  <si>
    <t>-1449607638</t>
  </si>
  <si>
    <t>95500020R</t>
  </si>
  <si>
    <t>Vybourání prostupů pro jednotlivé profese a jejich utěsnění</t>
  </si>
  <si>
    <t>605198526</t>
  </si>
  <si>
    <t>předpoklad (velikost zprůměrována do DN 150 mm) :</t>
  </si>
  <si>
    <t>96</t>
  </si>
  <si>
    <t>Bourání konstrukcí</t>
  </si>
  <si>
    <t>22</t>
  </si>
  <si>
    <t>968072455</t>
  </si>
  <si>
    <t>Vybourání kovových dveřních zárubní pl do 2 m2</t>
  </si>
  <si>
    <t>777939689</t>
  </si>
  <si>
    <t>Vybourání kovových rámů oken s křídly, dveřních zárubní, vrat, stěn, ostění nebo obkladů dveřních zárubní, plochy do 2 m2</t>
  </si>
  <si>
    <t>23</t>
  </si>
  <si>
    <t>965082933</t>
  </si>
  <si>
    <t>Odstranění násypů pod podlahami tl do 200 mm pl přes 2 m2</t>
  </si>
  <si>
    <t>-1480003506</t>
  </si>
  <si>
    <t>Odstranění násypu pod podlahami nebo ochranného násypu na střechách tl. do 200 mm, plochy přes 2 m2</t>
  </si>
  <si>
    <t>24</t>
  </si>
  <si>
    <t>766691914</t>
  </si>
  <si>
    <t>Vyvěšení nebo zavěšení dřevěných křídel dveří pl do 2 m2</t>
  </si>
  <si>
    <t>2118684291</t>
  </si>
  <si>
    <t>Ostatní práce vyvěšení nebo zavěšení křídel s případným uložením a opětovným zavěšením po provedení stavebních změn dřevěných dveřních, plochy do 2 m2</t>
  </si>
  <si>
    <t>25</t>
  </si>
  <si>
    <t>762511847</t>
  </si>
  <si>
    <t>Demontáž kce podkladové z desek dřevoštěpkových tl přes 15 mm na sraz šroubovaných</t>
  </si>
  <si>
    <t>1061139683</t>
  </si>
  <si>
    <t>Demontáž podlahové konstrukce podkladové z dřevoštěpkových desek jednovrstvých šroubovaných na sraz, tloušťka desky přes 15 mm</t>
  </si>
  <si>
    <t>3.NP - učebna 312</t>
  </si>
  <si>
    <t>71,0</t>
  </si>
  <si>
    <t>26</t>
  </si>
  <si>
    <t>762811811</t>
  </si>
  <si>
    <t>Demontáž záklopů stropů z hrubých prken tl do 32 mm</t>
  </si>
  <si>
    <t>350295989</t>
  </si>
  <si>
    <t>Demontáž záklopů stropů vrchních a zapuštěných z hrubých prken, tl. do 32 mm</t>
  </si>
  <si>
    <t>71,0*0,2+0,8</t>
  </si>
  <si>
    <t>27</t>
  </si>
  <si>
    <t>762522911</t>
  </si>
  <si>
    <t>Vyřezání polštářů tloušťky do 100 mm</t>
  </si>
  <si>
    <t>-538055560</t>
  </si>
  <si>
    <t>Podlahy tesařské vyřezání polštářů tl. do 100 mm</t>
  </si>
  <si>
    <t>3.NP - učebna 312 - 80 bm=100%</t>
  </si>
  <si>
    <t>80,0*0,2</t>
  </si>
  <si>
    <t>28</t>
  </si>
  <si>
    <t>762822840</t>
  </si>
  <si>
    <t>Demontáž stropních trámů z hraněného řeziva průřezové plochy do 540 cm2</t>
  </si>
  <si>
    <t>-559213054</t>
  </si>
  <si>
    <t>Demontáž stropních trámů z hraněného řeziva, průřezové plochy přes 450 do 540 cm2</t>
  </si>
  <si>
    <t>předpokládaná výměna 2 ks zhlaví stropních trámů</t>
  </si>
  <si>
    <t>2,0*2</t>
  </si>
  <si>
    <t>29</t>
  </si>
  <si>
    <t>776201812</t>
  </si>
  <si>
    <t>Demontáž lepených povlakových podlah s podložkou ručně</t>
  </si>
  <si>
    <t>1029733531</t>
  </si>
  <si>
    <t>Demontáž povlakových podlahovin lepených ručně s podložkou</t>
  </si>
  <si>
    <t>učeba 312</t>
  </si>
  <si>
    <t>30</t>
  </si>
  <si>
    <t>776410811</t>
  </si>
  <si>
    <t>Odstranění soklíků a lišt pryžových nebo plastových</t>
  </si>
  <si>
    <t>1144229433</t>
  </si>
  <si>
    <t>Demontáž soklíků nebo lišt pryžových nebo plastových</t>
  </si>
  <si>
    <t>učebna 312</t>
  </si>
  <si>
    <t>9,7+8,2+7,0+7,0+2,4+3,1</t>
  </si>
  <si>
    <t>0,6</t>
  </si>
  <si>
    <t>31</t>
  </si>
  <si>
    <t>781471810</t>
  </si>
  <si>
    <t>Demontáž obkladů z obkladaček keramických kladených do malty</t>
  </si>
  <si>
    <t>547052726</t>
  </si>
  <si>
    <t>Demontáž obkladů z dlaždic keramických kladených do malty</t>
  </si>
  <si>
    <t>1,5*1,5+0,25</t>
  </si>
  <si>
    <t>32</t>
  </si>
  <si>
    <t>783806811</t>
  </si>
  <si>
    <t>Odstranění nátěrů z omítek oškrábáním</t>
  </si>
  <si>
    <t>454325800</t>
  </si>
  <si>
    <t>omyvatelný nátěr</t>
  </si>
  <si>
    <t>1,5*(2,5+7,0+6,8+6,3+2,4+2,8+9,5)</t>
  </si>
  <si>
    <t>0,05</t>
  </si>
  <si>
    <t>33</t>
  </si>
  <si>
    <t>78666000R</t>
  </si>
  <si>
    <t>Demontáž stíních a zatemňovacích okenních rolet velikost cca 1,65 x 2,7 m (š x v)</t>
  </si>
  <si>
    <t>1117481349</t>
  </si>
  <si>
    <t>34</t>
  </si>
  <si>
    <t>766825821</t>
  </si>
  <si>
    <t>Demontáž truhlářských vestavěných skříní dvoukřídlových</t>
  </si>
  <si>
    <t>-1068339502</t>
  </si>
  <si>
    <t>Demontáž nábytku vestavěného skříní dvoukřídlových</t>
  </si>
  <si>
    <t>35</t>
  </si>
  <si>
    <t>784121003</t>
  </si>
  <si>
    <t>Oškrabání malby v mísnostech výšky do 5,00 m</t>
  </si>
  <si>
    <t>2136062807</t>
  </si>
  <si>
    <t>Oškrabání malby v místnostech výšky přes 3,80 do 5,00 m</t>
  </si>
  <si>
    <t>strop</t>
  </si>
  <si>
    <t>71,0+0,27*(7,0*2+2,7*2)</t>
  </si>
  <si>
    <t>stěny</t>
  </si>
  <si>
    <t>226,0*0,01+0,57</t>
  </si>
  <si>
    <t>36</t>
  </si>
  <si>
    <t>975043111</t>
  </si>
  <si>
    <t>Jednořadové podchycení stropů pro osazení nosníků v do 3,5 m pro zatížení do 750 kg/m</t>
  </si>
  <si>
    <t>504007057</t>
  </si>
  <si>
    <t>Jednořadové podchycení stropů pro osazení nosníků dřevěnou výztuhou v. podchycení do 3,5 m, a při zatížení hmotností do 750 kg/m</t>
  </si>
  <si>
    <t>podchycení při výměně zhlaví stropních trámů</t>
  </si>
  <si>
    <t>37</t>
  </si>
  <si>
    <t>975048111</t>
  </si>
  <si>
    <t>Příplatek k jednořadovém podchycení stropů pro zatížení do 750 kg/m ZKD 1 m v podchycení</t>
  </si>
  <si>
    <t>383577209</t>
  </si>
  <si>
    <t>Jednořadové podchycení stropů pro osazení nosníků dřevěnou výztuhou Příplatek k cenám za každý další 1 m výšky přes 3,50 m a při zatížení hmotností do 750 kg/m</t>
  </si>
  <si>
    <t>997</t>
  </si>
  <si>
    <t>Přesun sutě</t>
  </si>
  <si>
    <t>38</t>
  </si>
  <si>
    <t>997013153</t>
  </si>
  <si>
    <t>Vnitrostaveništní doprava suti a vybouraných hmot pro budovy v do 12 m s omezením mechanizace</t>
  </si>
  <si>
    <t>t</t>
  </si>
  <si>
    <t>-1079137438</t>
  </si>
  <si>
    <t>Vnitrostaveništní doprava suti a vybouraných hmot vodorovně do 50 m svisle s omezením mechanizace pro budovy a haly výšky přes 9 do 12 m</t>
  </si>
  <si>
    <t>39</t>
  </si>
  <si>
    <t>997013501</t>
  </si>
  <si>
    <t>Odvoz suti a vybouraných hmot na skládku nebo meziskládku do 1 km se složením</t>
  </si>
  <si>
    <t>229404339</t>
  </si>
  <si>
    <t>Odvoz suti a vybouraných hmot na skládku nebo meziskládku se složením, na vzdálenost do 1 km</t>
  </si>
  <si>
    <t>40</t>
  </si>
  <si>
    <t>997013509</t>
  </si>
  <si>
    <t>Příplatek k odvozu suti a vybouraných hmot na skládku ZKD 1 km přes 1 km</t>
  </si>
  <si>
    <t>-812168270</t>
  </si>
  <si>
    <t>Odvoz suti a vybouraných hmot na skládku nebo meziskládku se složením, na vzdálenost Příplatek k ceně za každý další i započatý 1 km přes 1 km</t>
  </si>
  <si>
    <t>celkem 12 km</t>
  </si>
  <si>
    <t>6,525*(12-1)</t>
  </si>
  <si>
    <t>41</t>
  </si>
  <si>
    <t>997013631</t>
  </si>
  <si>
    <t>Poplatek za uložení na skládce (skládkovné) stavebního odpadu směsného kód odpadu 17 09 04</t>
  </si>
  <si>
    <t>451989604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</si>
  <si>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</si>
  <si>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</si>
  <si>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</si>
  <si>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42</t>
  </si>
  <si>
    <t>998011002</t>
  </si>
  <si>
    <t>Přesun hmot pro budovy zděné v do 12 m</t>
  </si>
  <si>
    <t>-1680526269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</si>
  <si>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</si>
  <si>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</si>
  <si>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</si>
  <si>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</si>
  <si>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</si>
  <si>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43</t>
  </si>
  <si>
    <t>711193121</t>
  </si>
  <si>
    <t>Izolace proti vlhkosti na vodorovné ploše těsnicí hmotou minerální na bázi cementu a disperze dvousložková</t>
  </si>
  <si>
    <t>-1434621533</t>
  </si>
  <si>
    <t>Izolace proti zemní vlhkosti ostatní těsnicí hmotou dvousložkovou na bázi cementu na ploše vodorovné V</t>
  </si>
  <si>
    <t>skladba podlahy P2 - hydroizolační stěrka</t>
  </si>
  <si>
    <t xml:space="preserve">vytažení na stěnu </t>
  </si>
  <si>
    <t>0,2*(9,0+9,5+0,4+0,15*3)*2</t>
  </si>
  <si>
    <t>78,7*0,04+0,112</t>
  </si>
  <si>
    <t>44</t>
  </si>
  <si>
    <t>711193131</t>
  </si>
  <si>
    <t>Izolace proti vlhkosti na svislé ploše těsnicí kaší minerální minerální na bázi cementu a disperze dvousložková</t>
  </si>
  <si>
    <t>-1326154460</t>
  </si>
  <si>
    <t>Izolace proti zemní vlhkosti ostatní těsnicí hmotou dvousložkovou na bázi cementu na ploše svislé S</t>
  </si>
  <si>
    <t>části stěn pod keram.obkladem v místech s možností namáhání ostřikem</t>
  </si>
  <si>
    <t>(plocha kolem umyvadel, dřezů)</t>
  </si>
  <si>
    <t>45</t>
  </si>
  <si>
    <t>711199101</t>
  </si>
  <si>
    <t>Provedení těsnícího pásu do spoje dilatační nebo styčné spáry podlaha - stěna</t>
  </si>
  <si>
    <t>2054900960</t>
  </si>
  <si>
    <t>Provedení izolace proti zemní vlhkosti hydroizolační stěrkou doplňků vodotěsné těsnící pásky pro dilatační a styčné spáry</t>
  </si>
  <si>
    <t>skladba podlahy P2 - k hydroizolační stěrce</t>
  </si>
  <si>
    <t>1,3</t>
  </si>
  <si>
    <t>46</t>
  </si>
  <si>
    <t>M</t>
  </si>
  <si>
    <t>28355020</t>
  </si>
  <si>
    <t>páska pružná těsnící hydroizolační š do 85mm</t>
  </si>
  <si>
    <t>-1730566149</t>
  </si>
  <si>
    <t>dodávka, doprava k pol.711199101</t>
  </si>
  <si>
    <t>40,0*1,05</t>
  </si>
  <si>
    <t>713</t>
  </si>
  <si>
    <t>Izolace tepelné</t>
  </si>
  <si>
    <t>47</t>
  </si>
  <si>
    <t>713121211</t>
  </si>
  <si>
    <t>Montáž izolace tepelné podlah volně kladenými okrajovými pásky</t>
  </si>
  <si>
    <t>317773973</t>
  </si>
  <si>
    <t>Montáž tepelné izolace podlah okrajovými pásky kladenými volně</t>
  </si>
  <si>
    <t>dle TZ</t>
  </si>
  <si>
    <t>48</t>
  </si>
  <si>
    <t>63140274</t>
  </si>
  <si>
    <t xml:space="preserve">pásek okrajový izolační minerální  podlah š do 120mm tl do12mm</t>
  </si>
  <si>
    <t>-280763342</t>
  </si>
  <si>
    <t xml:space="preserve">pásek okrajový izolační minerální  podlah š do 120mm tl do 12mm</t>
  </si>
  <si>
    <t>dodávka, doprava k pol.713121211</t>
  </si>
  <si>
    <t>735</t>
  </si>
  <si>
    <t>Ústřední vytápění - otopná tělesa</t>
  </si>
  <si>
    <t>49</t>
  </si>
  <si>
    <t>735111810</t>
  </si>
  <si>
    <t>Demontáž otopného tělesa litinového článkového</t>
  </si>
  <si>
    <t>1371515239</t>
  </si>
  <si>
    <t>Demontáž otopných těles litinových článkových</t>
  </si>
  <si>
    <t>3 ks vel 60 x120 cm</t>
  </si>
  <si>
    <t>0,6*1,2*3+0,04</t>
  </si>
  <si>
    <t>50</t>
  </si>
  <si>
    <t>735494811</t>
  </si>
  <si>
    <t>Vypuštění vody z otopných těles</t>
  </si>
  <si>
    <t>326029608</t>
  </si>
  <si>
    <t>Vypuštění vody z otopných soustav bez kotlů, ohříváků, zásobníků a nádrží</t>
  </si>
  <si>
    <t>51</t>
  </si>
  <si>
    <t>735192911</t>
  </si>
  <si>
    <t>Zpětná montáž otopných těles článkových litinových</t>
  </si>
  <si>
    <t>1115374772</t>
  </si>
  <si>
    <t>Ostatní opravy otopných těles zpětná montáž otopných těles článkových litinových</t>
  </si>
  <si>
    <t>52</t>
  </si>
  <si>
    <t>735191904</t>
  </si>
  <si>
    <t>Vyčištění otopných těles litinových proplachem vodou</t>
  </si>
  <si>
    <t>-1567147202</t>
  </si>
  <si>
    <t>Ostatní opravy otopných těles vyčištění propláchnutím vodou otopných těles litinových</t>
  </si>
  <si>
    <t>53</t>
  </si>
  <si>
    <t>735191902</t>
  </si>
  <si>
    <t>Vyzkoušení otopných těles litinových po opravě tlakem</t>
  </si>
  <si>
    <t>939645665</t>
  </si>
  <si>
    <t>Ostatní opravy otopných těles vyzkoušení tlakem po opravě otopných těles litinových</t>
  </si>
  <si>
    <t>54</t>
  </si>
  <si>
    <t>735191905</t>
  </si>
  <si>
    <t>Odvzdušnění otopných těles</t>
  </si>
  <si>
    <t>1443104410</t>
  </si>
  <si>
    <t>Ostatní opravy otopných těles odvzdušnění tělesa</t>
  </si>
  <si>
    <t>55</t>
  </si>
  <si>
    <t>735191910</t>
  </si>
  <si>
    <t>Napuštění vody do otopných těles</t>
  </si>
  <si>
    <t>-1014517506</t>
  </si>
  <si>
    <t>Ostatní opravy otopných těles napuštění vody do otopného systému včetně potrubí (bez kotle a ohříváků) otopných těles</t>
  </si>
  <si>
    <t>56</t>
  </si>
  <si>
    <t>730000001</t>
  </si>
  <si>
    <t>Proplach a tlakové zkoušky celého otopného okruhu</t>
  </si>
  <si>
    <t>-372844385</t>
  </si>
  <si>
    <t>57</t>
  </si>
  <si>
    <t>730000002</t>
  </si>
  <si>
    <t>Topná zkouška otopného systému okruhu</t>
  </si>
  <si>
    <t>74668387</t>
  </si>
  <si>
    <t>58</t>
  </si>
  <si>
    <t>730000003</t>
  </si>
  <si>
    <t xml:space="preserve">Hydraulické vyregulování okruhu </t>
  </si>
  <si>
    <t>-577183400</t>
  </si>
  <si>
    <t>Hydraulické vyregulování okruhu</t>
  </si>
  <si>
    <t>59</t>
  </si>
  <si>
    <t>735890801</t>
  </si>
  <si>
    <t>Přemístění demontovaného otopného tělesa vodorovně 100 m v objektech výšky do 6 m</t>
  </si>
  <si>
    <t>319423823</t>
  </si>
  <si>
    <t>Vnitrostaveništní přemístění vybouraných (demontovaných) hmot otopných těles vodorovně do 100 m v objektech výšky do 6 m</t>
  </si>
  <si>
    <t xml:space="preserve">přemístění demontovaných těles mimo upravouvanou místnost a </t>
  </si>
  <si>
    <t>po dokončení stav.prací zpět k opětovné montáži</t>
  </si>
  <si>
    <t>23,8*3*0,001</t>
  </si>
  <si>
    <t>762</t>
  </si>
  <si>
    <t>Konstrukce tesařské</t>
  </si>
  <si>
    <t>60</t>
  </si>
  <si>
    <t>762082240</t>
  </si>
  <si>
    <t>Provedení tesařského profilování zhlaví trámu jednoduchým seříznutím dvěma řezy plochy přes 320 cm2</t>
  </si>
  <si>
    <t>-1755592874</t>
  </si>
  <si>
    <t>Práce společné pro tesařské konstrukce profilování zhlaví trámů a ozdobných konců jednoduché seříznutí dvěma řezy, plochy přes 320 cm2</t>
  </si>
  <si>
    <t>výměna 2 ks zhlaví</t>
  </si>
  <si>
    <t>61</t>
  </si>
  <si>
    <t>762083121</t>
  </si>
  <si>
    <t>Impregnace řeziva proti dřevokaznému hmyzu, houbám a plísním máčením třída ohrožení 1 a 2</t>
  </si>
  <si>
    <t>-1853834975</t>
  </si>
  <si>
    <t>Práce společné pro tesařské konstrukce impregnace řeziva máčením proti dřevokaznému hmyzu, houbám a plísním, třída ohrožení 1 a 2 (dřevo v interiéru)</t>
  </si>
  <si>
    <t>polštáře cca 80/120 mm - dle pol.762524911</t>
  </si>
  <si>
    <t>16,0*0,08*0,12*1,1</t>
  </si>
  <si>
    <t>záklop tl.25 mm - dle pol.762812934</t>
  </si>
  <si>
    <t>15,0*0,025*1,1</t>
  </si>
  <si>
    <t>výměna 2 ks zhlaví strop.trámu cca 180/260 mm</t>
  </si>
  <si>
    <t>dle pol.762822295</t>
  </si>
  <si>
    <t>4,0*0,18*0,26*1,1</t>
  </si>
  <si>
    <t>pol.762511226</t>
  </si>
  <si>
    <t>71,0*0,022</t>
  </si>
  <si>
    <t>62</t>
  </si>
  <si>
    <t>762524911</t>
  </si>
  <si>
    <t>Položení a nastavení polštářů tloušťky do 100 mm</t>
  </si>
  <si>
    <t>-1791397165</t>
  </si>
  <si>
    <t>Podlahy tesařské položení polštářů tl. do 100 mm s nastavením a příložkami</t>
  </si>
  <si>
    <t>materiál v ceně (rozměr polštářů cca 80/120 mm)</t>
  </si>
  <si>
    <t>dle pol.762522911 (odd.96)</t>
  </si>
  <si>
    <t>63</t>
  </si>
  <si>
    <t>762812934</t>
  </si>
  <si>
    <t>Zabednění části záklopu stropu z prken tl do 32 mm plochy jednotlivě do 4 m2</t>
  </si>
  <si>
    <t>158468290</t>
  </si>
  <si>
    <t>Záklop stropů zabednění částí záklopu z prken tl. do 32 mm (materiál v ceně), plochy jednotlivě přes 1,00 do 4,00 m2</t>
  </si>
  <si>
    <t>obnovení vybouraného záklopu (dle pol.762811811 odd.96)</t>
  </si>
  <si>
    <t>64</t>
  </si>
  <si>
    <t>762822925</t>
  </si>
  <si>
    <t>Doplnění části stropního trámu z hranolů průřezové plochy do 600 cm2 včetně materiálu</t>
  </si>
  <si>
    <t>172489153</t>
  </si>
  <si>
    <t>Nosná konstrukce stropů doplnění části stropního trámu z hranolů, nebo hranolků (materiál v ceně), průřezové plochy přes 450 do 600 cm2</t>
  </si>
  <si>
    <t>dle pol.762822840 (odd.96)</t>
  </si>
  <si>
    <t>65</t>
  </si>
  <si>
    <t>783201401</t>
  </si>
  <si>
    <t>Ometení tesařských konstrukcí před provedením nátěru</t>
  </si>
  <si>
    <t>-1705157312</t>
  </si>
  <si>
    <t>Příprava podkladu tesařských konstrukcí před provedením nátěru ometení</t>
  </si>
  <si>
    <t>skladba podlahy P2</t>
  </si>
  <si>
    <t>očištění stávající hrubé podlahy</t>
  </si>
  <si>
    <t>66</t>
  </si>
  <si>
    <t>783201403</t>
  </si>
  <si>
    <t>Oprášení tesařských konstrukcí před provedením nátěru</t>
  </si>
  <si>
    <t>-414408287</t>
  </si>
  <si>
    <t>Příprava podkladu tesařských konstrukcí před provedením nátěru oprášení</t>
  </si>
  <si>
    <t>očištění před provedením penetrace desek OSB</t>
  </si>
  <si>
    <t>67</t>
  </si>
  <si>
    <t>762511226</t>
  </si>
  <si>
    <t>Podlahové kce podkladové z desek OSB tl 22 mm nebroušených na pero a drážku lepených</t>
  </si>
  <si>
    <t>-170713621</t>
  </si>
  <si>
    <t>Podlahové konstrukce podkladové z dřevoštěpkových desek OSB jednovrstvých lepených na pero a drážku nebroušených, tloušťky desky 22 mm</t>
  </si>
  <si>
    <t>68</t>
  </si>
  <si>
    <t>762595001</t>
  </si>
  <si>
    <t>Spojovací prostředky pro položení dřevěných podlah a zakrytí kanálů</t>
  </si>
  <si>
    <t>524149152</t>
  </si>
  <si>
    <t>Spojovací prostředky podlah a podkladových konstrukcí hřebíky, vruty</t>
  </si>
  <si>
    <t>69</t>
  </si>
  <si>
    <t>76215800R</t>
  </si>
  <si>
    <t>Dřevěná podlaha vyrovnání nerovností samonivelační stěrkou s vlákny tl 0-6 mm</t>
  </si>
  <si>
    <t>2044362020</t>
  </si>
  <si>
    <t>70</t>
  </si>
  <si>
    <t>998762102</t>
  </si>
  <si>
    <t>Přesun hmot tonážní pro kce tesařské v objektech v do 12 m</t>
  </si>
  <si>
    <t>-598647258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</si>
  <si>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</si>
  <si>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</si>
  <si>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</si>
  <si>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71</t>
  </si>
  <si>
    <t>76312148R</t>
  </si>
  <si>
    <t xml:space="preserve">SDK stěna předsazená tl 125 mm profil CW+UW  desky 2x tl. 12,5 minerální izolace tl. 80 mm </t>
  </si>
  <si>
    <t>952524568</t>
  </si>
  <si>
    <t>Stěna předsazená ze sádrokartonových desek s nosnou konstrukcí z ocelových profilů CW, UW dvojitě opláštěná deskami 2 x tl.12,5 mm, minerální izolace tl. 80 mm, tl.stěny 125 mm</t>
  </si>
  <si>
    <t>(např.desky White)</t>
  </si>
  <si>
    <t>4,1*7,0 + 2,2*1,15</t>
  </si>
  <si>
    <t>4,1*9,5</t>
  </si>
  <si>
    <t>0,82</t>
  </si>
  <si>
    <t>72</t>
  </si>
  <si>
    <t>763121751</t>
  </si>
  <si>
    <t>Příplatek k SDK stěně předsazené za plochu do 6 m2 jednotlivě</t>
  </si>
  <si>
    <t>1165340588</t>
  </si>
  <si>
    <t>Stěna předsazená ze sádrokartonových desek Příplatek k cenám za plochu do 6 m2 jednotlivě</t>
  </si>
  <si>
    <t>2,2*1,15+0,07</t>
  </si>
  <si>
    <t>73</t>
  </si>
  <si>
    <t>763111762</t>
  </si>
  <si>
    <t>Příplatek k SDK příčce s jednoduchou nosnou konstrukcí za zahuštění profilů na vzdálenost 41 mm</t>
  </si>
  <si>
    <t>-1093388377</t>
  </si>
  <si>
    <t>Příčka ze sádrokartonových desek Příplatek k cenám za zahuštění profilů u příček s nosnou konstrukcí z jednoduchých profilů na vzdálenost 41 cm</t>
  </si>
  <si>
    <t>předstěna - v místě kotvení či zavěšení nábytku (systémové zesílení</t>
  </si>
  <si>
    <t>cca 60% plochy)</t>
  </si>
  <si>
    <t>71,0*0,8+0,2</t>
  </si>
  <si>
    <t>74</t>
  </si>
  <si>
    <t>76300010R</t>
  </si>
  <si>
    <t>kg</t>
  </si>
  <si>
    <t>1319758078</t>
  </si>
  <si>
    <t>Nosič (ocelová traverza) pro školní tabule do zateplovacího systému (systémový prvek) - montáž, dodávka, doprava včetně kotevních prvků a povrchové úpravy</t>
  </si>
  <si>
    <t>předpoklad 8,5 kg/m´</t>
  </si>
  <si>
    <t>2ks dl.4,1 m</t>
  </si>
  <si>
    <t>4,1*8,5*2+0,3</t>
  </si>
  <si>
    <t>75</t>
  </si>
  <si>
    <t>763121714</t>
  </si>
  <si>
    <t>SDK stěna předsazená základní penetrační nátěr</t>
  </si>
  <si>
    <t>783266545</t>
  </si>
  <si>
    <t>Stěna předsazená ze sádrokartonových desek ostatní konstrukce a práce na předsazených stěnách ze sádrokartonových desek základní penetrační nátěr</t>
  </si>
  <si>
    <t>76</t>
  </si>
  <si>
    <t>998763101</t>
  </si>
  <si>
    <t>Přesun hmot tonážní pro dřevostavby v objektech v do 12 m</t>
  </si>
  <si>
    <t>709741258</t>
  </si>
  <si>
    <t>Přesun hmot pro dřevostavby stanovený z hmotnosti přesunovaného materiálu vodorovná dopravní vzdálenost do 50 m v objektech výšky přes 6 do 12 m</t>
  </si>
  <si>
    <t>766</t>
  </si>
  <si>
    <t>Konstrukce truhlářské</t>
  </si>
  <si>
    <t>77</t>
  </si>
  <si>
    <t>766660022</t>
  </si>
  <si>
    <t>Montáž dveřních křídel otvíravých jednokřídlových š přes 0,8 m požárních do ocelové zárubně</t>
  </si>
  <si>
    <t>714708642</t>
  </si>
  <si>
    <t>Montáž dveřních křídel dřevěných nebo plastových otevíravých do ocelové zárubně protipožárních jednokřídlových, šířky přes 800 mm</t>
  </si>
  <si>
    <t>dveře D1 900/1970 mm</t>
  </si>
  <si>
    <t>78</t>
  </si>
  <si>
    <t>6110010R</t>
  </si>
  <si>
    <t>D1 - protipožární dveře dřevěné 900/1970 mm plné hladké, povrch lakovaný bílý + zárubeň, pož.odolnost komplet EW 30 DP3-C2, akustika Rw min.32 dB</t>
  </si>
  <si>
    <t>1937992129</t>
  </si>
  <si>
    <t>dodávka, doprava k pol.766660022+642945111 (odd.6)</t>
  </si>
  <si>
    <t>79</t>
  </si>
  <si>
    <t>766660717</t>
  </si>
  <si>
    <t>Montáž dveřních křídel samozavírače na ocelovou zárubeň</t>
  </si>
  <si>
    <t>-1208369549</t>
  </si>
  <si>
    <t>Montáž dveřních doplňků samozavírače na zárubeň ocelovou</t>
  </si>
  <si>
    <t>pro dveře D1</t>
  </si>
  <si>
    <t>80</t>
  </si>
  <si>
    <t>5491726R</t>
  </si>
  <si>
    <t>samozavírač dveří na ocelovou zárubeň pro požární dveře</t>
  </si>
  <si>
    <t>2091786302</t>
  </si>
  <si>
    <t>dodávka, doprava k pol.766660717</t>
  </si>
  <si>
    <t>81</t>
  </si>
  <si>
    <t>766660729</t>
  </si>
  <si>
    <t>Montáž dveřního interiérového kování - štítku s klikou</t>
  </si>
  <si>
    <t>-1803726488</t>
  </si>
  <si>
    <t>Montáž dveřních doplňků dveřního kování interiérového štítku s klikou</t>
  </si>
  <si>
    <t>82</t>
  </si>
  <si>
    <t>766660728</t>
  </si>
  <si>
    <t>Montáž dveřního interiérového kování - zámku</t>
  </si>
  <si>
    <t>-174438423</t>
  </si>
  <si>
    <t>Montáž dveřních doplňků dveřního kování interiérového zámku</t>
  </si>
  <si>
    <t>83</t>
  </si>
  <si>
    <t>5490010R</t>
  </si>
  <si>
    <t>dveřní kování - klika, klika, zámek vložkový</t>
  </si>
  <si>
    <t>1847524431</t>
  </si>
  <si>
    <t>celý komplet pro dveře D1</t>
  </si>
  <si>
    <t>dodávka, doprava k pol.766660729+766660728</t>
  </si>
  <si>
    <t>84</t>
  </si>
  <si>
    <t>998766102</t>
  </si>
  <si>
    <t>Přesun hmot tonážní pro konstrukce truhlářské v objektech v do 12 m</t>
  </si>
  <si>
    <t>-1830129459</t>
  </si>
  <si>
    <t>Přesun hmot pro konstrukce truhlářské stanovený z hmotnosti přesunovaného materiálu vodorovná dopravní vzdálenost do 50 m v objektech výšky přes 6 do 12 m</t>
  </si>
  <si>
    <t>776</t>
  </si>
  <si>
    <t>Podlahy povlakové</t>
  </si>
  <si>
    <t>85</t>
  </si>
  <si>
    <t>776141111</t>
  </si>
  <si>
    <t>Vyrovnání podkladu povlakových podlah stěrkou pevnosti 20 MPa tl 3 mm</t>
  </si>
  <si>
    <t>-465743657</t>
  </si>
  <si>
    <t>Příprava podkladu vyrovnání samonivelační stěrkou podlah min.pevnosti 20 MPa, tloušťky do 3 mm</t>
  </si>
  <si>
    <t>vyrovnávací samonivelační stěrka tl. min. 2 mm</t>
  </si>
  <si>
    <t>86</t>
  </si>
  <si>
    <t>776111311</t>
  </si>
  <si>
    <t>Vysátí podkladu povlakových podlah</t>
  </si>
  <si>
    <t>-644677842</t>
  </si>
  <si>
    <t>Příprava podkladu vysátí podlah</t>
  </si>
  <si>
    <t>87</t>
  </si>
  <si>
    <t>776251111</t>
  </si>
  <si>
    <t>Lepení pásů z přírodního linolea (marmolea) standardním lepidlem</t>
  </si>
  <si>
    <t>1403824084</t>
  </si>
  <si>
    <t>Montáž podlahovin z přírodního linolea (marmolea) lepením standardním lepidlem z pásů standardních</t>
  </si>
  <si>
    <t>88</t>
  </si>
  <si>
    <t>776251411</t>
  </si>
  <si>
    <t>Spoj podlah z přírodního linolea (marmolea) svařováním za tepla</t>
  </si>
  <si>
    <t>-1226887794</t>
  </si>
  <si>
    <t>Montáž podlahovin z přírodního linolea (marmolea) spoj podlah svařováním za tepla</t>
  </si>
  <si>
    <t>89</t>
  </si>
  <si>
    <t>2841107R</t>
  </si>
  <si>
    <t>linoleum přírodní ze 100% dřevité moučky, zátěž 33/34, protiskluznost R9, hořlavost Cfl S1</t>
  </si>
  <si>
    <t>-1845498313</t>
  </si>
  <si>
    <t>dodávka, doprava k pol.776251211</t>
  </si>
  <si>
    <t>71,0*1,1+0,9</t>
  </si>
  <si>
    <t>fabion - dodávka, doprava k pol.776411112</t>
  </si>
  <si>
    <t>39,0*0,15*1,1+0,565</t>
  </si>
  <si>
    <t>Krytina musí vyhovět hygienickým a bezpečnostním požadavkům,</t>
  </si>
  <si>
    <t>tzn. krytina by měla být matná,světlá, se zvýšenou odolností</t>
  </si>
  <si>
    <t>proti oděru, otlaku a trhání.</t>
  </si>
  <si>
    <t>Barevné odstíny vybrány investorem.</t>
  </si>
  <si>
    <t>90</t>
  </si>
  <si>
    <t>776411112</t>
  </si>
  <si>
    <t>Montáž obvodových soklíků výšky do 100 mm</t>
  </si>
  <si>
    <t>1699448268</t>
  </si>
  <si>
    <t>Montáž soklíků lepením obvodových, výšky přes 80 do 100 mm</t>
  </si>
  <si>
    <t>soklový fabion z marmolea</t>
  </si>
  <si>
    <t>(9,5+9,0+0,4+0,15*3)*2</t>
  </si>
  <si>
    <t>0,3</t>
  </si>
  <si>
    <t>91</t>
  </si>
  <si>
    <t>776421111</t>
  </si>
  <si>
    <t>Montáž obvodových lišt lepením</t>
  </si>
  <si>
    <t>-1400072067</t>
  </si>
  <si>
    <t>Montáž lišt obvodových lepených</t>
  </si>
  <si>
    <t>koutová lišta pro vytvoření fabionu</t>
  </si>
  <si>
    <t>dle pol.776411112</t>
  </si>
  <si>
    <t>39,0</t>
  </si>
  <si>
    <t>92</t>
  </si>
  <si>
    <t>2841100R</t>
  </si>
  <si>
    <t>lišta soklová pro vytvoření fabionu</t>
  </si>
  <si>
    <t>1050063088</t>
  </si>
  <si>
    <t>dodávka, doprava k pol.776421111</t>
  </si>
  <si>
    <t>39,0*1,1+0,1</t>
  </si>
  <si>
    <t>93</t>
  </si>
  <si>
    <t>776421312</t>
  </si>
  <si>
    <t>Montáž přechodových šroubovaných lišt</t>
  </si>
  <si>
    <t>706740246</t>
  </si>
  <si>
    <t>Montáž lišt přechodových šroubovaných</t>
  </si>
  <si>
    <t>dveře D1 - přechodová nerez lišta</t>
  </si>
  <si>
    <t>0,9</t>
  </si>
  <si>
    <t>94</t>
  </si>
  <si>
    <t>6111110R</t>
  </si>
  <si>
    <t>podlahová přechodová nerez lišta</t>
  </si>
  <si>
    <t>-1742120839</t>
  </si>
  <si>
    <t>dodávka, doprava k pol.776421312</t>
  </si>
  <si>
    <t>0,9*1,1+0,01</t>
  </si>
  <si>
    <t>95</t>
  </si>
  <si>
    <t>998776102</t>
  </si>
  <si>
    <t>Přesun hmot tonážní pro podlahy povlakové v objektech v do 12 m</t>
  </si>
  <si>
    <t>-822590434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</si>
  <si>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</si>
  <si>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</si>
  <si>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</si>
  <si>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781474117</t>
  </si>
  <si>
    <t>Montáž obkladů vnitřních keramických hladkých do 45 ks/m2 lepených flexibilním lepidlem</t>
  </si>
  <si>
    <t>201137350</t>
  </si>
  <si>
    <t>Montáž obkladů vnitřních stěn z dlaždic keramických lepených flexibilním lepidlem maloformátových hladkých přes 35 do 45 ks/m2</t>
  </si>
  <si>
    <t>srovnatelně pro montáž obkladu do tmelu</t>
  </si>
  <si>
    <t>okolo umyvadla</t>
  </si>
  <si>
    <t>1,8*2,0</t>
  </si>
  <si>
    <t>97</t>
  </si>
  <si>
    <t>59761255</t>
  </si>
  <si>
    <t>obklad keramický hladký přes 35 do 45ks/m2</t>
  </si>
  <si>
    <t>887696409</t>
  </si>
  <si>
    <t>keramický obklad 150x150 mm glazovaný s lesklým povrchem</t>
  </si>
  <si>
    <t>barva dle invesrota</t>
  </si>
  <si>
    <t>dodávka, doprava k pol.781474117, ztratné 10%</t>
  </si>
  <si>
    <t>3,6*1,1+0,04</t>
  </si>
  <si>
    <t>98</t>
  </si>
  <si>
    <t>781494111</t>
  </si>
  <si>
    <t>Plastové profily rohové lepené flexibilním lepidlem</t>
  </si>
  <si>
    <t>393547486</t>
  </si>
  <si>
    <t>Obklad - dokončující práce profily ukončovací lepené flexibilním lepidlem rohové</t>
  </si>
  <si>
    <t>1,8*2+0,4</t>
  </si>
  <si>
    <t>99</t>
  </si>
  <si>
    <t>781494511</t>
  </si>
  <si>
    <t>Plastové profily ukončovací lepené flexibilním lepidlem</t>
  </si>
  <si>
    <t>-1278981776</t>
  </si>
  <si>
    <t>Obklad - dokončující práce profily ukončovací lepené flexibilním lepidlem ukončovací</t>
  </si>
  <si>
    <t>přechod obklad x omítka</t>
  </si>
  <si>
    <t>1,8+2,0+0,2</t>
  </si>
  <si>
    <t>100</t>
  </si>
  <si>
    <t>781495115</t>
  </si>
  <si>
    <t>Spárování vnitřních obkladů silikonem</t>
  </si>
  <si>
    <t>695360013</t>
  </si>
  <si>
    <t>Obklad - dokončující práce ostatní práce spárování silikonem</t>
  </si>
  <si>
    <t>okolo zařizovacích předmětů</t>
  </si>
  <si>
    <t>1,5</t>
  </si>
  <si>
    <t>101</t>
  </si>
  <si>
    <t>998781102</t>
  </si>
  <si>
    <t>Přesun hmot tonážní pro obklady keramické v objektech v do 12 m</t>
  </si>
  <si>
    <t>536138067</t>
  </si>
  <si>
    <t>Přesun hmot pro obklady keramické stanovený z hmotnosti přesunovaného materiálu vodorovná dopravní vzdálenost do 50 m v objektech výšky přes 6 do 12 m</t>
  </si>
  <si>
    <t>783</t>
  </si>
  <si>
    <t>Dokončovací práce - nátěry</t>
  </si>
  <si>
    <t>102</t>
  </si>
  <si>
    <t>783335101</t>
  </si>
  <si>
    <t>Mezinátěr jednonásobný epoxidový mezinátěr zámečnických konstrukcí</t>
  </si>
  <si>
    <t>2070218842</t>
  </si>
  <si>
    <t>Mezinátěr zámečnických konstrukcí jednonásobný epoxidový</t>
  </si>
  <si>
    <t xml:space="preserve">nové dveřní zárubně </t>
  </si>
  <si>
    <t>dveře D1</t>
  </si>
  <si>
    <t>0,92</t>
  </si>
  <si>
    <t>103</t>
  </si>
  <si>
    <t>783337101</t>
  </si>
  <si>
    <t>Krycí jednonásobný epoxidový nátěr zámečnických konstrukcí</t>
  </si>
  <si>
    <t>1470194390</t>
  </si>
  <si>
    <t>Krycí nátěr (email) zámečnických konstrukcí jednonásobný epoxidový</t>
  </si>
  <si>
    <t>nové dveřní zárubně - barevný odstín musí být kontrastní k ploše stěny</t>
  </si>
  <si>
    <t>a barvě dveří</t>
  </si>
  <si>
    <t>- rozměry otvorů musí být ověřeny na stavbě</t>
  </si>
  <si>
    <t>- součástí dodávka jsou veškeré kotevní a pomocné konstrukce</t>
  </si>
  <si>
    <t>dveře D1 - zárubeň</t>
  </si>
  <si>
    <t>104</t>
  </si>
  <si>
    <t>7838200R1</t>
  </si>
  <si>
    <t>Omyvatelný odolný nátěr omítky dvojnásobný</t>
  </si>
  <si>
    <t>771754453</t>
  </si>
  <si>
    <t>1,8*(9,4+8,9+0,15*3)*2</t>
  </si>
  <si>
    <t>-1,8*(2,0+0,9)</t>
  </si>
  <si>
    <t>-(1,8-0,85)*1,65*3</t>
  </si>
  <si>
    <t>povrchy stěn chodby u vyměňovaných dveří</t>
  </si>
  <si>
    <t>4,0</t>
  </si>
  <si>
    <t>61,6*0,05+0,343</t>
  </si>
  <si>
    <t>105</t>
  </si>
  <si>
    <t>783222131</t>
  </si>
  <si>
    <t>Tmelení spar nebo rohů tesařských konstrukcí disperzním tmelem</t>
  </si>
  <si>
    <t>1010031666</t>
  </si>
  <si>
    <t>Tmelení tesařských konstrukcí spar nebo rohů, včetně přebroušení tmelených míst, tmelem disperzním akrylátovým nebo latexovým</t>
  </si>
  <si>
    <t>vytmelit spáry očištěné stávající hrubé podlahy z prken</t>
  </si>
  <si>
    <t xml:space="preserve">předpoklad :  5 bm spáry / 1 m2 podlahy</t>
  </si>
  <si>
    <t>71,0*5</t>
  </si>
  <si>
    <t>včetně přebroušení</t>
  </si>
  <si>
    <t>106</t>
  </si>
  <si>
    <t>783242131</t>
  </si>
  <si>
    <t>Tmelení spar nebo rohů tesařských konstrukcí polyuretanovým tmelem</t>
  </si>
  <si>
    <t>-1267834199</t>
  </si>
  <si>
    <t>Tmelení tesařských konstrukcí spar nebo rohů, včetně přebroušení tmelených míst, tmelem polyuretanový</t>
  </si>
  <si>
    <t>tmelení spár desek OSB před penetračním nátěrem</t>
  </si>
  <si>
    <t xml:space="preserve">předpoklad :  3 bm spáry / 1 m2 podlahy</t>
  </si>
  <si>
    <t>71,0*3</t>
  </si>
  <si>
    <t>107</t>
  </si>
  <si>
    <t>78321410R</t>
  </si>
  <si>
    <t xml:space="preserve">Penetrační nátěr na dřevo  - montáž, dodávka, doprava</t>
  </si>
  <si>
    <t>-1608719356</t>
  </si>
  <si>
    <t>Penetrační nátěr na dřevo - montáž, dodávka, doprava</t>
  </si>
  <si>
    <t>penetrační nátěr na dřevo</t>
  </si>
  <si>
    <t>skladba podlahy P2 - desky OSB</t>
  </si>
  <si>
    <t>784</t>
  </si>
  <si>
    <t>Dokončovací práce - malby a tapety</t>
  </si>
  <si>
    <t>108</t>
  </si>
  <si>
    <t>784221103</t>
  </si>
  <si>
    <t>Dvojnásobné bílé malby ze směsí za sucha dobře otěruvzdorných v místnostech do 5,00 m</t>
  </si>
  <si>
    <t>-1913654208</t>
  </si>
  <si>
    <t>Malby z malířských směsí otěruvzdorných za sucha dvojnásobné, bílé za sucha otěruvzdorné dobře v místnostech výšky přes 3,80 do 5,00 m</t>
  </si>
  <si>
    <t>71,0+0,4*(7,0+2,8)*2+0,16</t>
  </si>
  <si>
    <t>(4,1-1,8)*(9,0+9,5+0,4)*2+0,06</t>
  </si>
  <si>
    <t>5,0</t>
  </si>
  <si>
    <t>171,0*0,04+0,16</t>
  </si>
  <si>
    <t>786</t>
  </si>
  <si>
    <t>Dokončovací práce - čalounické úpravy</t>
  </si>
  <si>
    <t>109</t>
  </si>
  <si>
    <t>786612200</t>
  </si>
  <si>
    <t>Montáž zastiňujících rolet z textilií nebo umělých tkanin</t>
  </si>
  <si>
    <t>-503849475</t>
  </si>
  <si>
    <t>Montáž zastiňujících rolet do jakýchkoli typů oken z textilií nebo umělých tkanin</t>
  </si>
  <si>
    <t>zastiňující roleta</t>
  </si>
  <si>
    <t>zatemňujícíc roleta</t>
  </si>
  <si>
    <t>110</t>
  </si>
  <si>
    <t>6112400R</t>
  </si>
  <si>
    <t>Zastíňující okenní roleta vnitřní s ručním ovládáním řetízkem, výztužná textilní plocha 165 x 270 cm</t>
  </si>
  <si>
    <t>1271207714</t>
  </si>
  <si>
    <t xml:space="preserve">Zastíňující okenní roleta vnitřní s ručním ovládáním řetízkem, výztužná textilní plocha 165 x 270 cm </t>
  </si>
  <si>
    <t>dodávka doprava k pol.786612200</t>
  </si>
  <si>
    <t>111</t>
  </si>
  <si>
    <t>6112500R</t>
  </si>
  <si>
    <t>Zatemňující okenní roleta vnitřní s ručním ovládáním řetízkem, výztužná textilní plocha 165 x 270 cm, musí zajistit úplné zatemnění</t>
  </si>
  <si>
    <t>-1780535892</t>
  </si>
  <si>
    <t>112</t>
  </si>
  <si>
    <t>998786102</t>
  </si>
  <si>
    <t>Přesun hmot tonážní pro čalounické úpravy v objektech v do 12 m</t>
  </si>
  <si>
    <t>-1856341025</t>
  </si>
  <si>
    <t>Přesun hmot pro čalounické úpravy stanovený z hmotnosti přesunovaného materiálu vodorovná dopravní vzdálenost do 50 m v objektech výšky (hloubky) přes 6 do 12 m</t>
  </si>
  <si>
    <t>B - ZTI</t>
  </si>
  <si>
    <t xml:space="preserve">    3 - Svislé a kompletní konstrukce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</si>
  <si>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</si>
  <si>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</si>
  <si>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</si>
  <si>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Svislé a kompletní konstrukce</t>
  </si>
  <si>
    <t>35550000R</t>
  </si>
  <si>
    <t>Zednické přípomoce</t>
  </si>
  <si>
    <t>Kč</t>
  </si>
  <si>
    <t>-405599282</t>
  </si>
  <si>
    <t xml:space="preserve">sekání drážek,  jejich zpětné začištění a jiné</t>
  </si>
  <si>
    <t>drobné zednické práce</t>
  </si>
  <si>
    <t>1,0</t>
  </si>
  <si>
    <t>-1271373212</t>
  </si>
  <si>
    <t>573222089</t>
  </si>
  <si>
    <t>-1097547268</t>
  </si>
  <si>
    <t>0,024*(12-1)</t>
  </si>
  <si>
    <t>-1527178135</t>
  </si>
  <si>
    <t>721</t>
  </si>
  <si>
    <t>Zdravotechnika - vnitřní kanalizace</t>
  </si>
  <si>
    <t>721171803</t>
  </si>
  <si>
    <t>Demontáž potrubí z PVC do D 75</t>
  </si>
  <si>
    <t>1445978995</t>
  </si>
  <si>
    <t>Demontáž potrubí z novodurových trub odpadních nebo připojovacích do D 75</t>
  </si>
  <si>
    <t>721174042</t>
  </si>
  <si>
    <t>Potrubí kanalizační z PP připojovací DN 40</t>
  </si>
  <si>
    <t>-1298821683</t>
  </si>
  <si>
    <t>Potrubí z trub polypropylenových připojovací DN 40</t>
  </si>
  <si>
    <t>PP-HT DN 40</t>
  </si>
  <si>
    <t>721171903</t>
  </si>
  <si>
    <t>Potrubí z PP vsazení odbočky do hrdla DN 50</t>
  </si>
  <si>
    <t>1665285869</t>
  </si>
  <si>
    <t>Opravy odpadního potrubí plastového vsazení odbočky do potrubí DN 50</t>
  </si>
  <si>
    <t>včetně materiálu</t>
  </si>
  <si>
    <t>napojení na stávající odbočku na odpadním potrubí</t>
  </si>
  <si>
    <t>721290111</t>
  </si>
  <si>
    <t>Zkouška těsnosti potrubí kanalizace vodou do DN 125</t>
  </si>
  <si>
    <t>-697681682</t>
  </si>
  <si>
    <t>Zkouška těsnosti kanalizace v objektech vodou do DN 125</t>
  </si>
  <si>
    <t>998721102</t>
  </si>
  <si>
    <t>Přesun hmot tonážní pro vnitřní kanalizace v objektech v do 12 m</t>
  </si>
  <si>
    <t>-1002546329</t>
  </si>
  <si>
    <t>Přesun hmot pro vnitřní kanalizace stanovený z hmotnosti přesunovaného materiálu vodorovná dopravní vzdálenost do 50 m v objektech výšky přes 6 do 12 m</t>
  </si>
  <si>
    <t>722</t>
  </si>
  <si>
    <t>Zdravotechnika - vnitřní vodovod</t>
  </si>
  <si>
    <t>722170801</t>
  </si>
  <si>
    <t>Demontáž rozvodů vody z plastů do D 25</t>
  </si>
  <si>
    <t>944130297</t>
  </si>
  <si>
    <t>Demontáž rozvodů vody z plastů do Ø 25 mm</t>
  </si>
  <si>
    <t>722181812</t>
  </si>
  <si>
    <t>Demontáž plstěných pásů z trub do D 50</t>
  </si>
  <si>
    <t>800906326</t>
  </si>
  <si>
    <t>Demontáž plstěných pásů z trub do Ø 50</t>
  </si>
  <si>
    <t>722174002</t>
  </si>
  <si>
    <t>Potrubí vodovodní plastové PPR svar polyfuze PN 16 D 20 x 2,8 mm</t>
  </si>
  <si>
    <t>-1770751223</t>
  </si>
  <si>
    <t>Potrubí z plastových trubek z polypropylenu (PPR) svařovaných polyfuzně PN 16 (SDR 7,4) D 20 x 2,8</t>
  </si>
  <si>
    <t>722181231</t>
  </si>
  <si>
    <t>Ochrana vodovodního potrubí přilepenými termoizolačními trubicemi z PE tl do 13 mm DN do 22 mm</t>
  </si>
  <si>
    <t>-1970817111</t>
  </si>
  <si>
    <t>Ochrana potrubí termoizolačními trubicemi z pěnového polyetylenu PE přilepenými v příčných a podélných spojích, tloušťky izolace přes 9 do 13 mm, vnitřního průměru izolace DN do 22 mm</t>
  </si>
  <si>
    <t>722171934</t>
  </si>
  <si>
    <t>Potrubí plastové výměna trub nebo tvarovek D do 32 mm</t>
  </si>
  <si>
    <t>2068847446</t>
  </si>
  <si>
    <t>Výměna trubky, tvarovky, vsazení odbočky na rozvodech vody z plastů D přes 25 do 32 mm</t>
  </si>
  <si>
    <t>napojení na stávající odbočku na stoupačkách</t>
  </si>
  <si>
    <t>3195123R</t>
  </si>
  <si>
    <t>materiál k pol.722171934 - dodávka, doprava</t>
  </si>
  <si>
    <t>-1971999070</t>
  </si>
  <si>
    <t>722290215</t>
  </si>
  <si>
    <t>Zkouška těsnosti vodovodního potrubí hrdlového nebo přírubového do DN 100</t>
  </si>
  <si>
    <t>1011600442</t>
  </si>
  <si>
    <t>Zkoušky, proplach a desinfekce vodovodního potrubí zkoušky těsnosti vodovodního potrubí hrdlového nebo přírubového do DN 100</t>
  </si>
  <si>
    <t>722290234</t>
  </si>
  <si>
    <t>Proplach a dezinfekce vodovodního potrubí do DN 80</t>
  </si>
  <si>
    <t>1724352835</t>
  </si>
  <si>
    <t>Zkoušky, proplach a desinfekce vodovodního potrubí proplach a desinfekce vodovodního potrubí do DN 80</t>
  </si>
  <si>
    <t>998722102</t>
  </si>
  <si>
    <t>Přesun hmot tonážní pro vnitřní vodovod v objektech v do 12 m</t>
  </si>
  <si>
    <t>-1661483334</t>
  </si>
  <si>
    <t>Přesun hmot pro vnitřní vodovod stanovený z hmotnosti přesunovaného materiálu vodorovná dopravní vzdálenost do 50 m v objektech výšky přes 6 do 12 m</t>
  </si>
  <si>
    <t>725</t>
  </si>
  <si>
    <t>Zdravotechnika - zařizovací předměty</t>
  </si>
  <si>
    <t>725210821</t>
  </si>
  <si>
    <t>Demontáž umyvadel bez výtokových armatur</t>
  </si>
  <si>
    <t>soubor</t>
  </si>
  <si>
    <t>1216749316</t>
  </si>
  <si>
    <t>Demontáž umyvadel bez výtokových armatur umyvadel</t>
  </si>
  <si>
    <t>725820801</t>
  </si>
  <si>
    <t>Demontáž baterie nástěnné do G 3 / 4</t>
  </si>
  <si>
    <t>262552265</t>
  </si>
  <si>
    <t>Demontáž baterií nástěnných do G 3/4</t>
  </si>
  <si>
    <t>725860811</t>
  </si>
  <si>
    <t>Demontáž uzávěrů zápachu jednoduchých</t>
  </si>
  <si>
    <t>-1413348877</t>
  </si>
  <si>
    <t>Demontáž zápachových uzávěrek pro zařizovací předměty jednoduchých</t>
  </si>
  <si>
    <t>725211601</t>
  </si>
  <si>
    <t>Umyvadlo keramické bílé šířky 500 mm bez krytu na sifon připevněné na stěnu šrouby</t>
  </si>
  <si>
    <t>-1453477943</t>
  </si>
  <si>
    <t>Umyvadla keramická bílá bez výtokových armatur připevněná na stěnu šrouby bez sloupu nebo krytu na sifon 500 mm</t>
  </si>
  <si>
    <t>725822611</t>
  </si>
  <si>
    <t>Baterie umyvadlová stojánková páková bez výpusti</t>
  </si>
  <si>
    <t>1593630385</t>
  </si>
  <si>
    <t>Baterie umyvadlové stojánkové pákové bez výpusti</t>
  </si>
  <si>
    <t>725861102</t>
  </si>
  <si>
    <t>Zápachová uzávěrka pro umyvadla DN 40</t>
  </si>
  <si>
    <t>-488602051</t>
  </si>
  <si>
    <t>Zápachové uzávěrky zařizovacích předmětů pro umyvadla DN 40</t>
  </si>
  <si>
    <t>722190402</t>
  </si>
  <si>
    <t>Vyvedení a upevnění výpustku do DN 50</t>
  </si>
  <si>
    <t>-549673128</t>
  </si>
  <si>
    <t>Zřízení přípojek na potrubí vyvedení a upevnění výpustek přes 25 do DN 50</t>
  </si>
  <si>
    <t>725813111</t>
  </si>
  <si>
    <t>Ventil rohový bez připojovací trubičky nebo flexi hadičky G 1/2</t>
  </si>
  <si>
    <t>1772616348</t>
  </si>
  <si>
    <t>Ventily rohové bez připojovací trubičky nebo flexi hadičky G 1/2</t>
  </si>
  <si>
    <t>baterie umyvadlová</t>
  </si>
  <si>
    <t>722220121</t>
  </si>
  <si>
    <t>Nástěnka pro baterii G 1/2 s jedním závitem</t>
  </si>
  <si>
    <t>pár</t>
  </si>
  <si>
    <t>84073475</t>
  </si>
  <si>
    <t>Armatury s jedním závitem nástěnky pro baterii G 1/2</t>
  </si>
  <si>
    <t>998725102</t>
  </si>
  <si>
    <t>Přesun hmot tonážní pro zařizovací předměty v objektech v do 12 m</t>
  </si>
  <si>
    <t>-397155194</t>
  </si>
  <si>
    <t>Přesun hmot pro zařizovací předměty stanovený z hmotnosti přesunovaného materiálu vodorovná dopravní vzdálenost do 50 m v objektech výšky přes 6 do 12 m</t>
  </si>
  <si>
    <t>C - Silnoproud</t>
  </si>
  <si>
    <t>741 - Elektroinstalace - silnoproud</t>
  </si>
  <si>
    <t xml:space="preserve">    741.01 - Kabely</t>
  </si>
  <si>
    <t xml:space="preserve">    741.02 - Přístroje  komplet- bílá</t>
  </si>
  <si>
    <t xml:space="preserve">    741.03 - Instalační materiál</t>
  </si>
  <si>
    <t xml:space="preserve">    741.05 - Rozvaděče a dodávky</t>
  </si>
  <si>
    <t xml:space="preserve">    741.06 - Ostatní</t>
  </si>
  <si>
    <t xml:space="preserve">    741.07 - Pomocné práce</t>
  </si>
  <si>
    <t xml:space="preserve">    741.09 - Revize</t>
  </si>
  <si>
    <t>741</t>
  </si>
  <si>
    <t>Elektroinstalace - silnoproud</t>
  </si>
  <si>
    <t>741.01</t>
  </si>
  <si>
    <t>Kabely</t>
  </si>
  <si>
    <t>741.01.010</t>
  </si>
  <si>
    <t>CYKY osvětlení 3Cx1,5 - montáž</t>
  </si>
  <si>
    <t>-1011912762</t>
  </si>
  <si>
    <t>741.01.011</t>
  </si>
  <si>
    <t>CYKY osvětlení 3Cx1,5 - materiál</t>
  </si>
  <si>
    <t>1025172060</t>
  </si>
  <si>
    <t>741.01.030</t>
  </si>
  <si>
    <t xml:space="preserve">CYKY zásuvky IP44  3Cx2,5 - montáž</t>
  </si>
  <si>
    <t>-1618198998</t>
  </si>
  <si>
    <t>CYKY zásuvky IP44 3Cx2,5 - montáž</t>
  </si>
  <si>
    <t>741.01.031</t>
  </si>
  <si>
    <t xml:space="preserve">CYKY zásuvky IP44  3Cx2,5 - materiál</t>
  </si>
  <si>
    <t>-1080046471</t>
  </si>
  <si>
    <t>741.01.040</t>
  </si>
  <si>
    <t xml:space="preserve">vodič  CY4  - montáž</t>
  </si>
  <si>
    <t>1289447935</t>
  </si>
  <si>
    <t>vodič CY4 - montáž</t>
  </si>
  <si>
    <t>741.01.041</t>
  </si>
  <si>
    <t xml:space="preserve">vodič  CY4  - materiál</t>
  </si>
  <si>
    <t>-976976678</t>
  </si>
  <si>
    <t xml:space="preserve">vodič  CY4 - materiál</t>
  </si>
  <si>
    <t>741.01.070</t>
  </si>
  <si>
    <t xml:space="preserve">Ukončení vodičů  do 2,5 mm2  - montáž</t>
  </si>
  <si>
    <t>ks</t>
  </si>
  <si>
    <t>-1255854545</t>
  </si>
  <si>
    <t>Ukončení vodičů do 2,5 mm2 - montáž</t>
  </si>
  <si>
    <t>741.01.080</t>
  </si>
  <si>
    <t>pomocný materiál</t>
  </si>
  <si>
    <t>kpl</t>
  </si>
  <si>
    <t>1351243301</t>
  </si>
  <si>
    <t>741.01.090</t>
  </si>
  <si>
    <t>prořez</t>
  </si>
  <si>
    <t>-63702559</t>
  </si>
  <si>
    <t>741.02</t>
  </si>
  <si>
    <t xml:space="preserve">Přístroje  komplet- bílá</t>
  </si>
  <si>
    <t>741.02.010</t>
  </si>
  <si>
    <t>Přístroj spínače č.1 - montáž</t>
  </si>
  <si>
    <t>1052170633</t>
  </si>
  <si>
    <t>741.02.011</t>
  </si>
  <si>
    <t>Přístroj spínače č.1 - materiál</t>
  </si>
  <si>
    <t>-1021789616</t>
  </si>
  <si>
    <t>741.02.100</t>
  </si>
  <si>
    <t>1189619650</t>
  </si>
  <si>
    <t>dem. přístroj spínače č.1 ve skříňce</t>
  </si>
  <si>
    <t>741.02.020</t>
  </si>
  <si>
    <t>Zásuvka dvounásobná - montáž</t>
  </si>
  <si>
    <t>-1494256646</t>
  </si>
  <si>
    <t>741.02.021</t>
  </si>
  <si>
    <t>Zásuvka dvounásobná - materiál</t>
  </si>
  <si>
    <t>-1304541183</t>
  </si>
  <si>
    <t>741.02.120</t>
  </si>
  <si>
    <t>Zásuvka dvounásobná s přep.ochranou - montáž</t>
  </si>
  <si>
    <t>-740140457</t>
  </si>
  <si>
    <t>741.02.121</t>
  </si>
  <si>
    <t>Zásuvka dvounásobná s přep.ochranou - materiál</t>
  </si>
  <si>
    <t>-324368658</t>
  </si>
  <si>
    <t>741.02.030</t>
  </si>
  <si>
    <t xml:space="preserve">Zásuvka do podlahové krabice  230V  - montáž</t>
  </si>
  <si>
    <t>-1533175130</t>
  </si>
  <si>
    <t>Zásuvka do podlahové krabice 230V - montáž</t>
  </si>
  <si>
    <t>741.02.031</t>
  </si>
  <si>
    <t xml:space="preserve">Zásuvka do podlahové krabice  230V - materiál</t>
  </si>
  <si>
    <t>1759946701</t>
  </si>
  <si>
    <t>741.02.040</t>
  </si>
  <si>
    <t xml:space="preserve">Zásuvka do podlahové krabice s přep.ochranou D  - montáž</t>
  </si>
  <si>
    <t>1410007180</t>
  </si>
  <si>
    <t>Zásuvka do podlahové krabice s přep.ochranou D - montáž</t>
  </si>
  <si>
    <t>741.02.041</t>
  </si>
  <si>
    <t xml:space="preserve">Zásuvka do podlahové krabice  s přep.ochranou D  - materiál</t>
  </si>
  <si>
    <t>1624666440</t>
  </si>
  <si>
    <t>741.03</t>
  </si>
  <si>
    <t>Instalační materiál</t>
  </si>
  <si>
    <t>741.03.010</t>
  </si>
  <si>
    <t>Krabice přístrojová - montáž</t>
  </si>
  <si>
    <t>-47665709</t>
  </si>
  <si>
    <t>741.03.011</t>
  </si>
  <si>
    <t>Krabice přístrojová - materiál</t>
  </si>
  <si>
    <t>455715308</t>
  </si>
  <si>
    <t>741.03.020</t>
  </si>
  <si>
    <t xml:space="preserve">Krabice podlahová s víkem  IP44 - montáž</t>
  </si>
  <si>
    <t>-1011608091</t>
  </si>
  <si>
    <t>Krabice podlahová s víkem IP44 - montáž</t>
  </si>
  <si>
    <t>741.03.021</t>
  </si>
  <si>
    <t xml:space="preserve">Krabice podlahová s víkem  IP44  - materiál</t>
  </si>
  <si>
    <t>-1015164845</t>
  </si>
  <si>
    <t>741.03.040</t>
  </si>
  <si>
    <t>trubka PVC - montáž</t>
  </si>
  <si>
    <t>-633176204</t>
  </si>
  <si>
    <t>741.03.041</t>
  </si>
  <si>
    <t>trubka PVC - materiál</t>
  </si>
  <si>
    <t>1470937132</t>
  </si>
  <si>
    <t>741.03.060</t>
  </si>
  <si>
    <t>Svorka - montáž</t>
  </si>
  <si>
    <t>-403301652</t>
  </si>
  <si>
    <t>741.03.061</t>
  </si>
  <si>
    <t>Svorka - materiál</t>
  </si>
  <si>
    <t>560502834</t>
  </si>
  <si>
    <t>741.05</t>
  </si>
  <si>
    <t>Rozvaděče a dodávky</t>
  </si>
  <si>
    <t>741.05.010</t>
  </si>
  <si>
    <t>Dem. rozvaděče spínačů - úpravy</t>
  </si>
  <si>
    <t>hod</t>
  </si>
  <si>
    <t>1795351481</t>
  </si>
  <si>
    <t>741.06</t>
  </si>
  <si>
    <t>Ostatní</t>
  </si>
  <si>
    <t>741.06.010</t>
  </si>
  <si>
    <t>Jednání, koordinace</t>
  </si>
  <si>
    <t>1588702689</t>
  </si>
  <si>
    <t>741.06.020</t>
  </si>
  <si>
    <t>Práce mimo položky (úpravy stáv. el.)</t>
  </si>
  <si>
    <t>1038377815</t>
  </si>
  <si>
    <t>741.06.030</t>
  </si>
  <si>
    <t>Skutečné provedení</t>
  </si>
  <si>
    <t>-1025784237</t>
  </si>
  <si>
    <t>741.07</t>
  </si>
  <si>
    <t>Pomocné práce</t>
  </si>
  <si>
    <t>741.07.010</t>
  </si>
  <si>
    <t>Zednické přípomoce - zazdění niky po vyp.</t>
  </si>
  <si>
    <t>-623910107</t>
  </si>
  <si>
    <t>741.07.020</t>
  </si>
  <si>
    <t>Vysekání niky pro podl.krabice</t>
  </si>
  <si>
    <t>1458263123</t>
  </si>
  <si>
    <t>741.07.030</t>
  </si>
  <si>
    <t>Demontáže stávající instalace - vyp.vč. krabice</t>
  </si>
  <si>
    <t>-916212042</t>
  </si>
  <si>
    <t>741.09</t>
  </si>
  <si>
    <t>Revize</t>
  </si>
  <si>
    <t>741.09.010</t>
  </si>
  <si>
    <t>2092014846</t>
  </si>
  <si>
    <t>D - Slaboproud</t>
  </si>
  <si>
    <t>742 - Elektroinstalace - slaboproud - Změny STK - 3NP</t>
  </si>
  <si>
    <t xml:space="preserve">    742.01 - Technologie a montáže</t>
  </si>
  <si>
    <t xml:space="preserve">    742.03 - Demontáže</t>
  </si>
  <si>
    <t xml:space="preserve">    742.04 - Ostatní náklady</t>
  </si>
  <si>
    <t>742</t>
  </si>
  <si>
    <t>Elektroinstalace - slaboproud - Změny STK - 3NP</t>
  </si>
  <si>
    <t>742.01</t>
  </si>
  <si>
    <t>Technologie a montáže</t>
  </si>
  <si>
    <t>742.01.01</t>
  </si>
  <si>
    <t>Zásuvka 1xRJ45, CAT6, design dle investora - montáž + dodávka</t>
  </si>
  <si>
    <t>404044403</t>
  </si>
  <si>
    <t>742.01.02</t>
  </si>
  <si>
    <t>Měření datového bodu, včetně protokolu - montáž + dodávka</t>
  </si>
  <si>
    <t>-1131190338</t>
  </si>
  <si>
    <t>742.01.03</t>
  </si>
  <si>
    <t>Zásuvka pro HDMI, design dle investora - dodávka + montáž</t>
  </si>
  <si>
    <t>-358355162</t>
  </si>
  <si>
    <t>742.01.04</t>
  </si>
  <si>
    <t>Zářezová spojka CAT6, přepojení stávající kabeláže - montáž + dodávka</t>
  </si>
  <si>
    <t>560081928</t>
  </si>
  <si>
    <t>742.01.05</t>
  </si>
  <si>
    <t xml:space="preserve">Instalační kabel U/UTP, CAT6 -  montáž + dodávka</t>
  </si>
  <si>
    <t>-2031157704</t>
  </si>
  <si>
    <t>Instalační kabel U/UTP, CAT6 - montáž + dodávka</t>
  </si>
  <si>
    <t>742.01.06</t>
  </si>
  <si>
    <t>Video kabel oboustranný, rozhraní HDMI 2.0, délka 20 m, propojovací kabel, rovné zakončení konektoru, černá barva, - dodávka + montáž</t>
  </si>
  <si>
    <t>-1465582662</t>
  </si>
  <si>
    <t>742.01.07</t>
  </si>
  <si>
    <t>-1138239647</t>
  </si>
  <si>
    <t>Prodlužovací aktivní kabel USB 3.0 s repeaterem, transparentním HUB, kompatibilita USB 3.0 (zpětně 2.0), napájecí zdroj 5V, délka 20m - montáž + dodávka</t>
  </si>
  <si>
    <t>742.01.08</t>
  </si>
  <si>
    <t>Trasový materiál - kabelová chránička 50, drážkování bez začištění - montáž + dodávka</t>
  </si>
  <si>
    <t>1329423984</t>
  </si>
  <si>
    <t>742.03</t>
  </si>
  <si>
    <t>Demontáže</t>
  </si>
  <si>
    <t>742.03.01</t>
  </si>
  <si>
    <t>Wifi AP - demontáž</t>
  </si>
  <si>
    <t>-1047546307</t>
  </si>
  <si>
    <t>742.03.02</t>
  </si>
  <si>
    <t>Zásuvka 2xRJ45 - demontáž</t>
  </si>
  <si>
    <t>1567697989</t>
  </si>
  <si>
    <t>742.04</t>
  </si>
  <si>
    <t>Ostatní náklady</t>
  </si>
  <si>
    <t>742.04.01</t>
  </si>
  <si>
    <t>Drobný a nespecifikovaný.</t>
  </si>
  <si>
    <t>831406645</t>
  </si>
  <si>
    <t>742.04.02</t>
  </si>
  <si>
    <t>Oživení a konfigurace systému</t>
  </si>
  <si>
    <t>2076976169</t>
  </si>
  <si>
    <t>742.04.03</t>
  </si>
  <si>
    <t>Dokumentace skutečného stavu</t>
  </si>
  <si>
    <t>170092037</t>
  </si>
  <si>
    <t>742.04.04</t>
  </si>
  <si>
    <t>Zaškolení obsluhy</t>
  </si>
  <si>
    <t>-1615509280</t>
  </si>
  <si>
    <t>742.04.05</t>
  </si>
  <si>
    <t>Režijní náklady, doprava materiálu</t>
  </si>
  <si>
    <t>-185495119</t>
  </si>
  <si>
    <t>E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</si>
  <si>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</si>
  <si>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</si>
  <si>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</si>
  <si>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</si>
  <si>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</si>
  <si>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</si>
  <si>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</si>
  <si>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</si>
  <si>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</si>
  <si>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</si>
  <si>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CS ÚRS 2019 01</t>
  </si>
  <si>
    <t>1024</t>
  </si>
  <si>
    <t>-1569634547</t>
  </si>
  <si>
    <t>013294000</t>
  </si>
  <si>
    <t>Ostatní dokumentace</t>
  </si>
  <si>
    <t>…</t>
  </si>
  <si>
    <t>-1531107937</t>
  </si>
  <si>
    <t>-výrobní a dodavatelská dokumentace</t>
  </si>
  <si>
    <t>jednotlivých profesí popř. specializovaný návrh (uvedeno v TZ)</t>
  </si>
  <si>
    <t>VRN3</t>
  </si>
  <si>
    <t>Zařízení staveniště</t>
  </si>
  <si>
    <t>030001000</t>
  </si>
  <si>
    <t>528549224</t>
  </si>
  <si>
    <t>034002000</t>
  </si>
  <si>
    <t>Zabezpečení staveniště</t>
  </si>
  <si>
    <t>-856468127</t>
  </si>
  <si>
    <t>- opatření k zajištění bezpečnosti účastníků realizace akce a veřejnosti</t>
  </si>
  <si>
    <t>(zejména zajištění staveniště, bezpečnostní tabulky apod.)</t>
  </si>
  <si>
    <t>- bližší specifikace viz projektová dokumentace (průvodní a souhrnná zpráva)</t>
  </si>
  <si>
    <t>039002000</t>
  </si>
  <si>
    <t>Zrušení zařízení staveniště</t>
  </si>
  <si>
    <t>10033695</t>
  </si>
  <si>
    <t xml:space="preserve"> - včetně úklidu a uvedení okolí stavby do původního stavu</t>
  </si>
  <si>
    <t>VRN4</t>
  </si>
  <si>
    <t>Inženýrská činnost</t>
  </si>
  <si>
    <t>043103000</t>
  </si>
  <si>
    <t>Zkoušky bez rozlišení</t>
  </si>
  <si>
    <t>405233070</t>
  </si>
  <si>
    <t xml:space="preserve">- zkoušky TZB jsou uvedeny u jednotlivých profesí, v případě absence </t>
  </si>
  <si>
    <t xml:space="preserve"> některé z nezbytně nutných zkoušek bude tato zkouška oceněna zde</t>
  </si>
  <si>
    <t xml:space="preserve">- ocenit zkoušky pro provedení stavební části </t>
  </si>
  <si>
    <t>- vytyčení elektrovedení na vnitřních stranách stěn v prostorách výstavby</t>
  </si>
  <si>
    <t>044002000</t>
  </si>
  <si>
    <t>47595697</t>
  </si>
  <si>
    <t xml:space="preserve">- revize TZB jsou uvedeny u jednotlivých profesí, v případě absence </t>
  </si>
  <si>
    <t>některé z nezbytně nutných zkoušek bude tato zkouška oceněna zde</t>
  </si>
  <si>
    <t>045002000</t>
  </si>
  <si>
    <t>Kompletační a koordinační činnost</t>
  </si>
  <si>
    <t>612652442</t>
  </si>
  <si>
    <t>VRN9</t>
  </si>
  <si>
    <t>091002000</t>
  </si>
  <si>
    <t>Ostatní náklady související s objektem</t>
  </si>
  <si>
    <t>-1937895888</t>
  </si>
  <si>
    <t>- zpracování návrdů provozních řádů příslušných zařízení zhotovitelem</t>
  </si>
  <si>
    <t>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</si>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</sst>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28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28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28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TV19-010-3NPzmC1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ZŠ Libušina - 3.NP - Karlovy Vary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Karlovy Vary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28. 4. 2020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Karlovy Vary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BPO spol. s r.o.,Lidická 1239,36317 OSTROV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Tomanová Ing.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28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'A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'A - Stavební část'!P98</f>
        <v>0</v>
      </c>
      <c r="AV55" s="122">
        <f>'A - Stavební část'!J33</f>
        <v>0</v>
      </c>
      <c r="AW55" s="122">
        <f>'A - Stavební část'!J34</f>
        <v>0</v>
      </c>
      <c r="AX55" s="122">
        <f>'A - Stavební část'!J35</f>
        <v>0</v>
      </c>
      <c r="AY55" s="122">
        <f>'A - Stavební část'!J36</f>
        <v>0</v>
      </c>
      <c r="AZ55" s="122">
        <f>'A - Stavební část'!F33</f>
        <v>0</v>
      </c>
      <c r="BA55" s="122">
        <f>'A - Stavební část'!F34</f>
        <v>0</v>
      </c>
      <c r="BB55" s="122">
        <f>'A - Stavební část'!F35</f>
        <v>0</v>
      </c>
      <c r="BC55" s="122">
        <f>'A - Stavební část'!F36</f>
        <v>0</v>
      </c>
      <c r="BD55" s="124">
        <f>'A - Stavební část'!F37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'B - ZTI'!J30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'B - ZTI'!P86</f>
        <v>0</v>
      </c>
      <c r="AV56" s="122">
        <f>'B - ZTI'!J33</f>
        <v>0</v>
      </c>
      <c r="AW56" s="122">
        <f>'B - ZTI'!J34</f>
        <v>0</v>
      </c>
      <c r="AX56" s="122">
        <f>'B - ZTI'!J35</f>
        <v>0</v>
      </c>
      <c r="AY56" s="122">
        <f>'B - ZTI'!J36</f>
        <v>0</v>
      </c>
      <c r="AZ56" s="122">
        <f>'B - ZTI'!F33</f>
        <v>0</v>
      </c>
      <c r="BA56" s="122">
        <f>'B - ZTI'!F34</f>
        <v>0</v>
      </c>
      <c r="BB56" s="122">
        <f>'B - ZTI'!F35</f>
        <v>0</v>
      </c>
      <c r="BC56" s="122">
        <f>'B - ZTI'!F36</f>
        <v>0</v>
      </c>
      <c r="BD56" s="124">
        <f>'B - ZTI'!F37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16.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'C - Silnoproud'!J30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'C - Silnoproud'!P87</f>
        <v>0</v>
      </c>
      <c r="AV57" s="122">
        <f>'C - Silnoproud'!J33</f>
        <v>0</v>
      </c>
      <c r="AW57" s="122">
        <f>'C - Silnoproud'!J34</f>
        <v>0</v>
      </c>
      <c r="AX57" s="122">
        <f>'C - Silnoproud'!J35</f>
        <v>0</v>
      </c>
      <c r="AY57" s="122">
        <f>'C - Silnoproud'!J36</f>
        <v>0</v>
      </c>
      <c r="AZ57" s="122">
        <f>'C - Silnoproud'!F33</f>
        <v>0</v>
      </c>
      <c r="BA57" s="122">
        <f>'C - Silnoproud'!F34</f>
        <v>0</v>
      </c>
      <c r="BB57" s="122">
        <f>'C - Silnoproud'!F35</f>
        <v>0</v>
      </c>
      <c r="BC57" s="122">
        <f>'C - Silnoproud'!F36</f>
        <v>0</v>
      </c>
      <c r="BD57" s="124">
        <f>'C - Silnoproud'!F37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16.5" customHeight="1">
      <c r="A58" s="113" t="s">
        <v>78</v>
      </c>
      <c r="B58" s="114"/>
      <c r="C58" s="115"/>
      <c r="D58" s="116" t="s">
        <v>73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'D - Slaboproud'!J30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1">
        <v>0</v>
      </c>
      <c r="AT58" s="122">
        <f>ROUND(SUM(AV58:AW58),2)</f>
        <v>0</v>
      </c>
      <c r="AU58" s="123">
        <f>'D - Slaboproud'!P83</f>
        <v>0</v>
      </c>
      <c r="AV58" s="122">
        <f>'D - Slaboproud'!J33</f>
        <v>0</v>
      </c>
      <c r="AW58" s="122">
        <f>'D - Slaboproud'!J34</f>
        <v>0</v>
      </c>
      <c r="AX58" s="122">
        <f>'D - Slaboproud'!J35</f>
        <v>0</v>
      </c>
      <c r="AY58" s="122">
        <f>'D - Slaboproud'!J36</f>
        <v>0</v>
      </c>
      <c r="AZ58" s="122">
        <f>'D - Slaboproud'!F33</f>
        <v>0</v>
      </c>
      <c r="BA58" s="122">
        <f>'D - Slaboproud'!F34</f>
        <v>0</v>
      </c>
      <c r="BB58" s="122">
        <f>'D - Slaboproud'!F35</f>
        <v>0</v>
      </c>
      <c r="BC58" s="122">
        <f>'D - Slaboproud'!F36</f>
        <v>0</v>
      </c>
      <c r="BD58" s="124">
        <f>'D - Slaboproud'!F37</f>
        <v>0</v>
      </c>
      <c r="BE58" s="7"/>
      <c r="BT58" s="125" t="s">
        <v>82</v>
      </c>
      <c r="BV58" s="125" t="s">
        <v>76</v>
      </c>
      <c r="BW58" s="125" t="s">
        <v>92</v>
      </c>
      <c r="BX58" s="125" t="s">
        <v>5</v>
      </c>
      <c r="CL58" s="125" t="s">
        <v>19</v>
      </c>
      <c r="CM58" s="125" t="s">
        <v>84</v>
      </c>
    </row>
    <row r="59" s="7" customFormat="1" ht="16.5" customHeight="1">
      <c r="A59" s="113" t="s">
        <v>78</v>
      </c>
      <c r="B59" s="114"/>
      <c r="C59" s="115"/>
      <c r="D59" s="116" t="s">
        <v>93</v>
      </c>
      <c r="E59" s="116"/>
      <c r="F59" s="116"/>
      <c r="G59" s="116"/>
      <c r="H59" s="116"/>
      <c r="I59" s="117"/>
      <c r="J59" s="116" t="s">
        <v>94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'E - VRN'!J30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81</v>
      </c>
      <c r="AR59" s="120"/>
      <c r="AS59" s="126">
        <v>0</v>
      </c>
      <c r="AT59" s="127">
        <f>ROUND(SUM(AV59:AW59),2)</f>
        <v>0</v>
      </c>
      <c r="AU59" s="128">
        <f>'E - VRN'!P84</f>
        <v>0</v>
      </c>
      <c r="AV59" s="127">
        <f>'E - VRN'!J33</f>
        <v>0</v>
      </c>
      <c r="AW59" s="127">
        <f>'E - VRN'!J34</f>
        <v>0</v>
      </c>
      <c r="AX59" s="127">
        <f>'E - VRN'!J35</f>
        <v>0</v>
      </c>
      <c r="AY59" s="127">
        <f>'E - VRN'!J36</f>
        <v>0</v>
      </c>
      <c r="AZ59" s="127">
        <f>'E - VRN'!F33</f>
        <v>0</v>
      </c>
      <c r="BA59" s="127">
        <f>'E - VRN'!F34</f>
        <v>0</v>
      </c>
      <c r="BB59" s="127">
        <f>'E - VRN'!F35</f>
        <v>0</v>
      </c>
      <c r="BC59" s="127">
        <f>'E - VRN'!F36</f>
        <v>0</v>
      </c>
      <c r="BD59" s="129">
        <f>'E - VRN'!F37</f>
        <v>0</v>
      </c>
      <c r="BE59" s="7"/>
      <c r="BT59" s="125" t="s">
        <v>82</v>
      </c>
      <c r="BV59" s="125" t="s">
        <v>76</v>
      </c>
      <c r="BW59" s="125" t="s">
        <v>95</v>
      </c>
      <c r="BX59" s="125" t="s">
        <v>5</v>
      </c>
      <c r="CL59" s="125" t="s">
        <v>19</v>
      </c>
      <c r="CM59" s="125" t="s">
        <v>84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efS4ccF9pAz0CkqIkTY1iIC1hAtB8T5jr/PTvFobSLjPcxiq9VVlgp7qW3lDHzfCrIEIxKeTeIuTNH6fhckRRQ==" hashValue="HXmt2fnbmDxSCD7bI2rEn4saoggxAk+o4Fvdze5TMz1v7VVriSlkhBrzthrV7VGhjXOE/6fJ/o4h27hFBiVdW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A - Stavební část'!C2" display="/"/>
    <hyperlink ref="A56" location="'B - ZTI'!C2" display="/"/>
    <hyperlink ref="A57" location="'C - Silnoproud'!C2" display="/"/>
    <hyperlink ref="A58" location="'D - Slaboproud'!C2" display="/"/>
    <hyperlink ref="A59" location="'E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96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ZŠ Libušina - 3.NP - Karlovy Vary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97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98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21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28. 4. 2020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26</v>
      </c>
      <c r="E14" s="40"/>
      <c r="F14" s="40"/>
      <c r="G14" s="40"/>
      <c r="H14" s="40"/>
      <c r="I14" s="142" t="s">
        <v>27</v>
      </c>
      <c r="J14" s="141" t="str">
        <f>IF('Rekapitulace stavby'!AN10="","",'Rekapitulace stavby'!AN10)</f>
        <v/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tr">
        <f>IF('Rekapitulace stavby'!E11="","",'Rekapitulace stavby'!E11)</f>
        <v>Statutární město Karlovy Vary</v>
      </c>
      <c r="F15" s="40"/>
      <c r="G15" s="40"/>
      <c r="H15" s="40"/>
      <c r="I15" s="142" t="s">
        <v>30</v>
      </c>
      <c r="J15" s="141" t="str">
        <f>IF('Rekapitulace stavby'!AN11="","",'Rekapitulace stavby'!AN11)</f>
        <v/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27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30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27</v>
      </c>
      <c r="J20" s="141" t="s">
        <v>28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30</v>
      </c>
      <c r="J21" s="141" t="s">
        <v>28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27</v>
      </c>
      <c r="J23" s="141" t="s">
        <v>28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37</v>
      </c>
      <c r="F24" s="40"/>
      <c r="G24" s="40"/>
      <c r="H24" s="40"/>
      <c r="I24" s="142" t="s">
        <v>30</v>
      </c>
      <c r="J24" s="141" t="s">
        <v>28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28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ROUND(J98,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ROUND((SUM(BE98:BE662)),  2)</f>
        <v>0</v>
      </c>
      <c r="G33" s="40"/>
      <c r="H33" s="40"/>
      <c r="I33" s="157">
        <v>0.20999999999999999</v>
      </c>
      <c r="J33" s="156">
        <f>ROUND(((SUM(BE98:BE662))*I33),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ROUND((SUM(BF98:BF662)),  2)</f>
        <v>0</v>
      </c>
      <c r="G34" s="40"/>
      <c r="H34" s="40"/>
      <c r="I34" s="157">
        <v>0.14999999999999999</v>
      </c>
      <c r="J34" s="156">
        <f>ROUND(((SUM(BF98:BF662))*I34),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ROUND((SUM(BG98:BG662)),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ROUND((SUM(BH98:BH662)),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ROUND((SUM(BI98:BI662)),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ZŠ Libušina - 3.NP - Karlovy Vary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A - Stavební část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Karlovy Vary</v>
      </c>
      <c r="G52" s="42"/>
      <c r="H52" s="42"/>
      <c r="I52" s="142" t="s">
        <v>24</v>
      </c>
      <c r="J52" s="74" t="str">
        <f>IF(J12="","",J12)</f>
        <v>28. 4. 2020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54.45" customHeight="1">
      <c r="A54" s="40"/>
      <c r="B54" s="41"/>
      <c r="C54" s="34" t="s">
        <v>26</v>
      </c>
      <c r="D54" s="42"/>
      <c r="E54" s="42"/>
      <c r="F54" s="29" t="str">
        <f>E15</f>
        <v>Statutární město Karlovy Vary</v>
      </c>
      <c r="G54" s="42"/>
      <c r="H54" s="42"/>
      <c r="I54" s="142" t="s">
        <v>33</v>
      </c>
      <c r="J54" s="38" t="str">
        <f>E21</f>
        <v>BPO spol. s r.o.,Lidická 1239,36317 OSTROV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Tomanová Ing.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100</v>
      </c>
      <c r="D57" s="174"/>
      <c r="E57" s="174"/>
      <c r="F57" s="174"/>
      <c r="G57" s="174"/>
      <c r="H57" s="174"/>
      <c r="I57" s="175"/>
      <c r="J57" s="176" t="s">
        <v>101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J98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78"/>
      <c r="C60" s="179"/>
      <c r="D60" s="180" t="s">
        <v>103</v>
      </c>
      <c r="E60" s="181"/>
      <c r="F60" s="181"/>
      <c r="G60" s="181"/>
      <c r="H60" s="181"/>
      <c r="I60" s="182"/>
      <c r="J60" s="183">
        <f>J99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104</v>
      </c>
      <c r="E61" s="188"/>
      <c r="F61" s="188"/>
      <c r="G61" s="188"/>
      <c r="H61" s="188"/>
      <c r="I61" s="189"/>
      <c r="J61" s="190">
        <f>J100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105</v>
      </c>
      <c r="E62" s="188"/>
      <c r="F62" s="188"/>
      <c r="G62" s="188"/>
      <c r="H62" s="188"/>
      <c r="I62" s="189"/>
      <c r="J62" s="190">
        <f>J105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106</v>
      </c>
      <c r="E63" s="188"/>
      <c r="F63" s="188"/>
      <c r="G63" s="188"/>
      <c r="H63" s="188"/>
      <c r="I63" s="189"/>
      <c r="J63" s="190">
        <f>J213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107</v>
      </c>
      <c r="E64" s="188"/>
      <c r="F64" s="188"/>
      <c r="G64" s="188"/>
      <c r="H64" s="188"/>
      <c r="I64" s="189"/>
      <c r="J64" s="190">
        <f>J228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108</v>
      </c>
      <c r="E65" s="188"/>
      <c r="F65" s="188"/>
      <c r="G65" s="188"/>
      <c r="H65" s="188"/>
      <c r="I65" s="189"/>
      <c r="J65" s="190">
        <f>J314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109</v>
      </c>
      <c r="E66" s="188"/>
      <c r="F66" s="188"/>
      <c r="G66" s="188"/>
      <c r="H66" s="188"/>
      <c r="I66" s="189"/>
      <c r="J66" s="190">
        <f>J325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8"/>
      <c r="C67" s="179"/>
      <c r="D67" s="180" t="s">
        <v>110</v>
      </c>
      <c r="E67" s="181"/>
      <c r="F67" s="181"/>
      <c r="G67" s="181"/>
      <c r="H67" s="181"/>
      <c r="I67" s="182"/>
      <c r="J67" s="183">
        <f>J328</f>
        <v>0</v>
      </c>
      <c r="K67" s="179"/>
      <c r="L67" s="18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5"/>
      <c r="C68" s="186"/>
      <c r="D68" s="187" t="s">
        <v>111</v>
      </c>
      <c r="E68" s="188"/>
      <c r="F68" s="188"/>
      <c r="G68" s="188"/>
      <c r="H68" s="188"/>
      <c r="I68" s="189"/>
      <c r="J68" s="190">
        <f>J329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112</v>
      </c>
      <c r="E69" s="188"/>
      <c r="F69" s="188"/>
      <c r="G69" s="188"/>
      <c r="H69" s="188"/>
      <c r="I69" s="189"/>
      <c r="J69" s="190">
        <f>J354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86"/>
      <c r="D70" s="187" t="s">
        <v>113</v>
      </c>
      <c r="E70" s="188"/>
      <c r="F70" s="188"/>
      <c r="G70" s="188"/>
      <c r="H70" s="188"/>
      <c r="I70" s="189"/>
      <c r="J70" s="190">
        <f>J365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86"/>
      <c r="D71" s="187" t="s">
        <v>114</v>
      </c>
      <c r="E71" s="188"/>
      <c r="F71" s="188"/>
      <c r="G71" s="188"/>
      <c r="H71" s="188"/>
      <c r="I71" s="189"/>
      <c r="J71" s="190">
        <f>J395</f>
        <v>0</v>
      </c>
      <c r="K71" s="186"/>
      <c r="L71" s="19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86"/>
      <c r="D72" s="187" t="s">
        <v>115</v>
      </c>
      <c r="E72" s="188"/>
      <c r="F72" s="188"/>
      <c r="G72" s="188"/>
      <c r="H72" s="188"/>
      <c r="I72" s="189"/>
      <c r="J72" s="190">
        <f>J456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86"/>
      <c r="D73" s="187" t="s">
        <v>116</v>
      </c>
      <c r="E73" s="188"/>
      <c r="F73" s="188"/>
      <c r="G73" s="188"/>
      <c r="H73" s="188"/>
      <c r="I73" s="189"/>
      <c r="J73" s="190">
        <f>J482</f>
        <v>0</v>
      </c>
      <c r="K73" s="186"/>
      <c r="L73" s="19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86"/>
      <c r="D74" s="187" t="s">
        <v>117</v>
      </c>
      <c r="E74" s="188"/>
      <c r="F74" s="188"/>
      <c r="G74" s="188"/>
      <c r="H74" s="188"/>
      <c r="I74" s="189"/>
      <c r="J74" s="190">
        <f>J514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86"/>
      <c r="D75" s="187" t="s">
        <v>118</v>
      </c>
      <c r="E75" s="188"/>
      <c r="F75" s="188"/>
      <c r="G75" s="188"/>
      <c r="H75" s="188"/>
      <c r="I75" s="189"/>
      <c r="J75" s="190">
        <f>J565</f>
        <v>0</v>
      </c>
      <c r="K75" s="186"/>
      <c r="L75" s="19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5"/>
      <c r="C76" s="186"/>
      <c r="D76" s="187" t="s">
        <v>119</v>
      </c>
      <c r="E76" s="188"/>
      <c r="F76" s="188"/>
      <c r="G76" s="188"/>
      <c r="H76" s="188"/>
      <c r="I76" s="189"/>
      <c r="J76" s="190">
        <f>J590</f>
        <v>0</v>
      </c>
      <c r="K76" s="186"/>
      <c r="L76" s="19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5"/>
      <c r="C77" s="186"/>
      <c r="D77" s="187" t="s">
        <v>120</v>
      </c>
      <c r="E77" s="188"/>
      <c r="F77" s="188"/>
      <c r="G77" s="188"/>
      <c r="H77" s="188"/>
      <c r="I77" s="189"/>
      <c r="J77" s="190">
        <f>J633</f>
        <v>0</v>
      </c>
      <c r="K77" s="186"/>
      <c r="L77" s="19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5"/>
      <c r="C78" s="186"/>
      <c r="D78" s="187" t="s">
        <v>121</v>
      </c>
      <c r="E78" s="188"/>
      <c r="F78" s="188"/>
      <c r="G78" s="188"/>
      <c r="H78" s="188"/>
      <c r="I78" s="189"/>
      <c r="J78" s="190">
        <f>J645</f>
        <v>0</v>
      </c>
      <c r="K78" s="186"/>
      <c r="L78" s="19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168"/>
      <c r="J80" s="62"/>
      <c r="K80" s="6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171"/>
      <c r="J84" s="64"/>
      <c r="K84" s="64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122</v>
      </c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138"/>
      <c r="J87" s="42"/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2" t="str">
        <f>E7</f>
        <v>ZŠ Libušina - 3.NP - Karlovy Vary</v>
      </c>
      <c r="F88" s="34"/>
      <c r="G88" s="34"/>
      <c r="H88" s="34"/>
      <c r="I88" s="138"/>
      <c r="J88" s="42"/>
      <c r="K88" s="42"/>
      <c r="L88" s="1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97</v>
      </c>
      <c r="D89" s="42"/>
      <c r="E89" s="42"/>
      <c r="F89" s="42"/>
      <c r="G89" s="42"/>
      <c r="H89" s="42"/>
      <c r="I89" s="138"/>
      <c r="J89" s="42"/>
      <c r="K89" s="42"/>
      <c r="L89" s="13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E9</f>
        <v>A - Stavební část</v>
      </c>
      <c r="F90" s="42"/>
      <c r="G90" s="42"/>
      <c r="H90" s="42"/>
      <c r="I90" s="138"/>
      <c r="J90" s="42"/>
      <c r="K90" s="42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138"/>
      <c r="J91" s="42"/>
      <c r="K91" s="42"/>
      <c r="L91" s="13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22</v>
      </c>
      <c r="D92" s="42"/>
      <c r="E92" s="42"/>
      <c r="F92" s="29" t="str">
        <f>F12</f>
        <v>Karlovy Vary</v>
      </c>
      <c r="G92" s="42"/>
      <c r="H92" s="42"/>
      <c r="I92" s="142" t="s">
        <v>24</v>
      </c>
      <c r="J92" s="74" t="str">
        <f>IF(J12="","",J12)</f>
        <v>28. 4. 2020</v>
      </c>
      <c r="K92" s="42"/>
      <c r="L92" s="1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138"/>
      <c r="J93" s="42"/>
      <c r="K93" s="42"/>
      <c r="L93" s="13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54.45" customHeight="1">
      <c r="A94" s="40"/>
      <c r="B94" s="41"/>
      <c r="C94" s="34" t="s">
        <v>26</v>
      </c>
      <c r="D94" s="42"/>
      <c r="E94" s="42"/>
      <c r="F94" s="29" t="str">
        <f>E15</f>
        <v>Statutární město Karlovy Vary</v>
      </c>
      <c r="G94" s="42"/>
      <c r="H94" s="42"/>
      <c r="I94" s="142" t="s">
        <v>33</v>
      </c>
      <c r="J94" s="38" t="str">
        <f>E21</f>
        <v>BPO spol. s r.o.,Lidická 1239,36317 OSTROV</v>
      </c>
      <c r="K94" s="42"/>
      <c r="L94" s="13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31</v>
      </c>
      <c r="D95" s="42"/>
      <c r="E95" s="42"/>
      <c r="F95" s="29" t="str">
        <f>IF(E18="","",E18)</f>
        <v>Vyplň údaj</v>
      </c>
      <c r="G95" s="42"/>
      <c r="H95" s="42"/>
      <c r="I95" s="142" t="s">
        <v>36</v>
      </c>
      <c r="J95" s="38" t="str">
        <f>E24</f>
        <v>Tomanová Ing.</v>
      </c>
      <c r="K95" s="42"/>
      <c r="L95" s="13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138"/>
      <c r="J96" s="42"/>
      <c r="K96" s="42"/>
      <c r="L96" s="13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92"/>
      <c r="B97" s="193"/>
      <c r="C97" s="194" t="s">
        <v>123</v>
      </c>
      <c r="D97" s="195" t="s">
        <v>59</v>
      </c>
      <c r="E97" s="195" t="s">
        <v>55</v>
      </c>
      <c r="F97" s="195" t="s">
        <v>56</v>
      </c>
      <c r="G97" s="195" t="s">
        <v>124</v>
      </c>
      <c r="H97" s="195" t="s">
        <v>125</v>
      </c>
      <c r="I97" s="196" t="s">
        <v>126</v>
      </c>
      <c r="J97" s="195" t="s">
        <v>101</v>
      </c>
      <c r="K97" s="197" t="s">
        <v>127</v>
      </c>
      <c r="L97" s="198"/>
      <c r="M97" s="94" t="s">
        <v>28</v>
      </c>
      <c r="N97" s="95" t="s">
        <v>44</v>
      </c>
      <c r="O97" s="95" t="s">
        <v>128</v>
      </c>
      <c r="P97" s="95" t="s">
        <v>129</v>
      </c>
      <c r="Q97" s="95" t="s">
        <v>130</v>
      </c>
      <c r="R97" s="95" t="s">
        <v>131</v>
      </c>
      <c r="S97" s="95" t="s">
        <v>132</v>
      </c>
      <c r="T97" s="96" t="s">
        <v>133</v>
      </c>
      <c r="U97" s="192"/>
      <c r="V97" s="192"/>
      <c r="W97" s="192"/>
      <c r="X97" s="192"/>
      <c r="Y97" s="192"/>
      <c r="Z97" s="192"/>
      <c r="AA97" s="192"/>
      <c r="AB97" s="192"/>
      <c r="AC97" s="192"/>
      <c r="AD97" s="192"/>
      <c r="AE97" s="192"/>
    </row>
    <row r="98" s="2" customFormat="1" ht="22.8" customHeight="1">
      <c r="A98" s="40"/>
      <c r="B98" s="41"/>
      <c r="C98" s="101" t="s">
        <v>134</v>
      </c>
      <c r="D98" s="42"/>
      <c r="E98" s="42"/>
      <c r="F98" s="42"/>
      <c r="G98" s="42"/>
      <c r="H98" s="42"/>
      <c r="I98" s="138"/>
      <c r="J98" s="199">
        <f>BK98</f>
        <v>0</v>
      </c>
      <c r="K98" s="42"/>
      <c r="L98" s="46"/>
      <c r="M98" s="97"/>
      <c r="N98" s="200"/>
      <c r="O98" s="98"/>
      <c r="P98" s="201">
        <f>P99+P328</f>
        <v>0</v>
      </c>
      <c r="Q98" s="98"/>
      <c r="R98" s="201">
        <f>R99+R328</f>
        <v>14.6023002</v>
      </c>
      <c r="S98" s="98"/>
      <c r="T98" s="202">
        <f>T99+T328</f>
        <v>6.57768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73</v>
      </c>
      <c r="AU98" s="19" t="s">
        <v>102</v>
      </c>
      <c r="BK98" s="203">
        <f>BK99+BK328</f>
        <v>0</v>
      </c>
    </row>
    <row r="99" s="12" customFormat="1" ht="25.92" customHeight="1">
      <c r="A99" s="12"/>
      <c r="B99" s="204"/>
      <c r="C99" s="205"/>
      <c r="D99" s="206" t="s">
        <v>73</v>
      </c>
      <c r="E99" s="207" t="s">
        <v>135</v>
      </c>
      <c r="F99" s="207" t="s">
        <v>136</v>
      </c>
      <c r="G99" s="205"/>
      <c r="H99" s="205"/>
      <c r="I99" s="208"/>
      <c r="J99" s="209">
        <f>BK99</f>
        <v>0</v>
      </c>
      <c r="K99" s="205"/>
      <c r="L99" s="210"/>
      <c r="M99" s="211"/>
      <c r="N99" s="212"/>
      <c r="O99" s="212"/>
      <c r="P99" s="213">
        <f>P100+P105+P213+P228+P314+P325</f>
        <v>0</v>
      </c>
      <c r="Q99" s="212"/>
      <c r="R99" s="213">
        <f>R100+R105+R213+R228+R314+R325</f>
        <v>9.558014</v>
      </c>
      <c r="S99" s="212"/>
      <c r="T99" s="214">
        <f>T100+T105+T213+T228+T314+T325</f>
        <v>6.5253199999999998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5" t="s">
        <v>82</v>
      </c>
      <c r="AT99" s="216" t="s">
        <v>73</v>
      </c>
      <c r="AU99" s="216" t="s">
        <v>74</v>
      </c>
      <c r="AY99" s="215" t="s">
        <v>137</v>
      </c>
      <c r="BK99" s="217">
        <f>BK100+BK105+BK213+BK228+BK314+BK325</f>
        <v>0</v>
      </c>
    </row>
    <row r="100" s="12" customFormat="1" ht="22.8" customHeight="1">
      <c r="A100" s="12"/>
      <c r="B100" s="204"/>
      <c r="C100" s="205"/>
      <c r="D100" s="206" t="s">
        <v>73</v>
      </c>
      <c r="E100" s="218" t="s">
        <v>138</v>
      </c>
      <c r="F100" s="218" t="s">
        <v>139</v>
      </c>
      <c r="G100" s="205"/>
      <c r="H100" s="205"/>
      <c r="I100" s="208"/>
      <c r="J100" s="219">
        <f>BK100</f>
        <v>0</v>
      </c>
      <c r="K100" s="205"/>
      <c r="L100" s="210"/>
      <c r="M100" s="211"/>
      <c r="N100" s="212"/>
      <c r="O100" s="212"/>
      <c r="P100" s="213">
        <f>SUM(P101:P104)</f>
        <v>0</v>
      </c>
      <c r="Q100" s="212"/>
      <c r="R100" s="213">
        <f>SUM(R101:R104)</f>
        <v>0.16470000000000001</v>
      </c>
      <c r="S100" s="212"/>
      <c r="T100" s="214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5" t="s">
        <v>82</v>
      </c>
      <c r="AT100" s="216" t="s">
        <v>73</v>
      </c>
      <c r="AU100" s="216" t="s">
        <v>82</v>
      </c>
      <c r="AY100" s="215" t="s">
        <v>137</v>
      </c>
      <c r="BK100" s="217">
        <f>SUM(BK101:BK104)</f>
        <v>0</v>
      </c>
    </row>
    <row r="101" s="2" customFormat="1" ht="16.5" customHeight="1">
      <c r="A101" s="40"/>
      <c r="B101" s="41"/>
      <c r="C101" s="220" t="s">
        <v>82</v>
      </c>
      <c r="D101" s="220" t="s">
        <v>140</v>
      </c>
      <c r="E101" s="221" t="s">
        <v>141</v>
      </c>
      <c r="F101" s="222" t="s">
        <v>142</v>
      </c>
      <c r="G101" s="223" t="s">
        <v>143</v>
      </c>
      <c r="H101" s="224">
        <v>2</v>
      </c>
      <c r="I101" s="225"/>
      <c r="J101" s="226">
        <f>ROUND(I101*H101,2)</f>
        <v>0</v>
      </c>
      <c r="K101" s="222" t="s">
        <v>144</v>
      </c>
      <c r="L101" s="46"/>
      <c r="M101" s="227" t="s">
        <v>28</v>
      </c>
      <c r="N101" s="228" t="s">
        <v>45</v>
      </c>
      <c r="O101" s="86"/>
      <c r="P101" s="229">
        <f>O101*H101</f>
        <v>0</v>
      </c>
      <c r="Q101" s="229">
        <v>0.082350000000000007</v>
      </c>
      <c r="R101" s="229">
        <f>Q101*H101</f>
        <v>0.16470000000000001</v>
      </c>
      <c r="S101" s="229">
        <v>0</v>
      </c>
      <c r="T101" s="23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1" t="s">
        <v>145</v>
      </c>
      <c r="AT101" s="231" t="s">
        <v>140</v>
      </c>
      <c r="AU101" s="231" t="s">
        <v>84</v>
      </c>
      <c r="AY101" s="19" t="s">
        <v>137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9" t="s">
        <v>82</v>
      </c>
      <c r="BK101" s="232">
        <f>ROUND(I101*H101,2)</f>
        <v>0</v>
      </c>
      <c r="BL101" s="19" t="s">
        <v>145</v>
      </c>
      <c r="BM101" s="231" t="s">
        <v>146</v>
      </c>
    </row>
    <row r="102" s="2" customFormat="1">
      <c r="A102" s="40"/>
      <c r="B102" s="41"/>
      <c r="C102" s="42"/>
      <c r="D102" s="233" t="s">
        <v>147</v>
      </c>
      <c r="E102" s="42"/>
      <c r="F102" s="234" t="s">
        <v>148</v>
      </c>
      <c r="G102" s="42"/>
      <c r="H102" s="42"/>
      <c r="I102" s="138"/>
      <c r="J102" s="42"/>
      <c r="K102" s="42"/>
      <c r="L102" s="46"/>
      <c r="M102" s="235"/>
      <c r="N102" s="236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147</v>
      </c>
      <c r="AU102" s="19" t="s">
        <v>84</v>
      </c>
    </row>
    <row r="103" s="13" customFormat="1">
      <c r="A103" s="13"/>
      <c r="B103" s="237"/>
      <c r="C103" s="238"/>
      <c r="D103" s="233" t="s">
        <v>149</v>
      </c>
      <c r="E103" s="239" t="s">
        <v>28</v>
      </c>
      <c r="F103" s="240" t="s">
        <v>150</v>
      </c>
      <c r="G103" s="238"/>
      <c r="H103" s="239" t="s">
        <v>28</v>
      </c>
      <c r="I103" s="241"/>
      <c r="J103" s="238"/>
      <c r="K103" s="238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149</v>
      </c>
      <c r="AU103" s="246" t="s">
        <v>84</v>
      </c>
      <c r="AV103" s="13" t="s">
        <v>82</v>
      </c>
      <c r="AW103" s="13" t="s">
        <v>35</v>
      </c>
      <c r="AX103" s="13" t="s">
        <v>74</v>
      </c>
      <c r="AY103" s="246" t="s">
        <v>137</v>
      </c>
    </row>
    <row r="104" s="14" customFormat="1">
      <c r="A104" s="14"/>
      <c r="B104" s="247"/>
      <c r="C104" s="248"/>
      <c r="D104" s="233" t="s">
        <v>149</v>
      </c>
      <c r="E104" s="249" t="s">
        <v>28</v>
      </c>
      <c r="F104" s="250" t="s">
        <v>84</v>
      </c>
      <c r="G104" s="248"/>
      <c r="H104" s="251">
        <v>2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149</v>
      </c>
      <c r="AU104" s="257" t="s">
        <v>84</v>
      </c>
      <c r="AV104" s="14" t="s">
        <v>84</v>
      </c>
      <c r="AW104" s="14" t="s">
        <v>35</v>
      </c>
      <c r="AX104" s="14" t="s">
        <v>82</v>
      </c>
      <c r="AY104" s="257" t="s">
        <v>137</v>
      </c>
    </row>
    <row r="105" s="12" customFormat="1" ht="22.8" customHeight="1">
      <c r="A105" s="12"/>
      <c r="B105" s="204"/>
      <c r="C105" s="205"/>
      <c r="D105" s="206" t="s">
        <v>73</v>
      </c>
      <c r="E105" s="218" t="s">
        <v>151</v>
      </c>
      <c r="F105" s="218" t="s">
        <v>152</v>
      </c>
      <c r="G105" s="205"/>
      <c r="H105" s="205"/>
      <c r="I105" s="208"/>
      <c r="J105" s="219">
        <f>BK105</f>
        <v>0</v>
      </c>
      <c r="K105" s="205"/>
      <c r="L105" s="210"/>
      <c r="M105" s="211"/>
      <c r="N105" s="212"/>
      <c r="O105" s="212"/>
      <c r="P105" s="213">
        <f>SUM(P106:P212)</f>
        <v>0</v>
      </c>
      <c r="Q105" s="212"/>
      <c r="R105" s="213">
        <f>SUM(R106:R212)</f>
        <v>8.865753999999999</v>
      </c>
      <c r="S105" s="212"/>
      <c r="T105" s="214">
        <f>SUM(T106:T212)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5" t="s">
        <v>82</v>
      </c>
      <c r="AT105" s="216" t="s">
        <v>73</v>
      </c>
      <c r="AU105" s="216" t="s">
        <v>82</v>
      </c>
      <c r="AY105" s="215" t="s">
        <v>137</v>
      </c>
      <c r="BK105" s="217">
        <f>SUM(BK106:BK212)</f>
        <v>0</v>
      </c>
    </row>
    <row r="106" s="2" customFormat="1" ht="16.5" customHeight="1">
      <c r="A106" s="40"/>
      <c r="B106" s="41"/>
      <c r="C106" s="220" t="s">
        <v>84</v>
      </c>
      <c r="D106" s="220" t="s">
        <v>140</v>
      </c>
      <c r="E106" s="221" t="s">
        <v>153</v>
      </c>
      <c r="F106" s="222" t="s">
        <v>154</v>
      </c>
      <c r="G106" s="223" t="s">
        <v>155</v>
      </c>
      <c r="H106" s="224">
        <v>17</v>
      </c>
      <c r="I106" s="225"/>
      <c r="J106" s="226">
        <f>ROUND(I106*H106,2)</f>
        <v>0</v>
      </c>
      <c r="K106" s="222" t="s">
        <v>144</v>
      </c>
      <c r="L106" s="46"/>
      <c r="M106" s="227" t="s">
        <v>28</v>
      </c>
      <c r="N106" s="228" t="s">
        <v>45</v>
      </c>
      <c r="O106" s="8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138</v>
      </c>
      <c r="AT106" s="231" t="s">
        <v>140</v>
      </c>
      <c r="AU106" s="231" t="s">
        <v>84</v>
      </c>
      <c r="AY106" s="19" t="s">
        <v>137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9" t="s">
        <v>82</v>
      </c>
      <c r="BK106" s="232">
        <f>ROUND(I106*H106,2)</f>
        <v>0</v>
      </c>
      <c r="BL106" s="19" t="s">
        <v>138</v>
      </c>
      <c r="BM106" s="231" t="s">
        <v>156</v>
      </c>
    </row>
    <row r="107" s="2" customFormat="1">
      <c r="A107" s="40"/>
      <c r="B107" s="41"/>
      <c r="C107" s="42"/>
      <c r="D107" s="233" t="s">
        <v>147</v>
      </c>
      <c r="E107" s="42"/>
      <c r="F107" s="234" t="s">
        <v>157</v>
      </c>
      <c r="G107" s="42"/>
      <c r="H107" s="42"/>
      <c r="I107" s="138"/>
      <c r="J107" s="42"/>
      <c r="K107" s="42"/>
      <c r="L107" s="46"/>
      <c r="M107" s="235"/>
      <c r="N107" s="23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147</v>
      </c>
      <c r="AU107" s="19" t="s">
        <v>84</v>
      </c>
    </row>
    <row r="108" s="13" customFormat="1">
      <c r="A108" s="13"/>
      <c r="B108" s="237"/>
      <c r="C108" s="238"/>
      <c r="D108" s="233" t="s">
        <v>149</v>
      </c>
      <c r="E108" s="239" t="s">
        <v>28</v>
      </c>
      <c r="F108" s="240" t="s">
        <v>158</v>
      </c>
      <c r="G108" s="238"/>
      <c r="H108" s="239" t="s">
        <v>28</v>
      </c>
      <c r="I108" s="241"/>
      <c r="J108" s="238"/>
      <c r="K108" s="238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149</v>
      </c>
      <c r="AU108" s="246" t="s">
        <v>84</v>
      </c>
      <c r="AV108" s="13" t="s">
        <v>82</v>
      </c>
      <c r="AW108" s="13" t="s">
        <v>35</v>
      </c>
      <c r="AX108" s="13" t="s">
        <v>74</v>
      </c>
      <c r="AY108" s="246" t="s">
        <v>137</v>
      </c>
    </row>
    <row r="109" s="14" customFormat="1">
      <c r="A109" s="14"/>
      <c r="B109" s="247"/>
      <c r="C109" s="248"/>
      <c r="D109" s="233" t="s">
        <v>149</v>
      </c>
      <c r="E109" s="249" t="s">
        <v>28</v>
      </c>
      <c r="F109" s="250" t="s">
        <v>159</v>
      </c>
      <c r="G109" s="248"/>
      <c r="H109" s="251">
        <v>13.365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149</v>
      </c>
      <c r="AU109" s="257" t="s">
        <v>84</v>
      </c>
      <c r="AV109" s="14" t="s">
        <v>84</v>
      </c>
      <c r="AW109" s="14" t="s">
        <v>35</v>
      </c>
      <c r="AX109" s="14" t="s">
        <v>74</v>
      </c>
      <c r="AY109" s="257" t="s">
        <v>137</v>
      </c>
    </row>
    <row r="110" s="13" customFormat="1">
      <c r="A110" s="13"/>
      <c r="B110" s="237"/>
      <c r="C110" s="238"/>
      <c r="D110" s="233" t="s">
        <v>149</v>
      </c>
      <c r="E110" s="239" t="s">
        <v>28</v>
      </c>
      <c r="F110" s="240" t="s">
        <v>160</v>
      </c>
      <c r="G110" s="238"/>
      <c r="H110" s="239" t="s">
        <v>28</v>
      </c>
      <c r="I110" s="241"/>
      <c r="J110" s="238"/>
      <c r="K110" s="238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149</v>
      </c>
      <c r="AU110" s="246" t="s">
        <v>84</v>
      </c>
      <c r="AV110" s="13" t="s">
        <v>82</v>
      </c>
      <c r="AW110" s="13" t="s">
        <v>35</v>
      </c>
      <c r="AX110" s="13" t="s">
        <v>74</v>
      </c>
      <c r="AY110" s="246" t="s">
        <v>137</v>
      </c>
    </row>
    <row r="111" s="14" customFormat="1">
      <c r="A111" s="14"/>
      <c r="B111" s="247"/>
      <c r="C111" s="248"/>
      <c r="D111" s="233" t="s">
        <v>149</v>
      </c>
      <c r="E111" s="249" t="s">
        <v>28</v>
      </c>
      <c r="F111" s="250" t="s">
        <v>161</v>
      </c>
      <c r="G111" s="248"/>
      <c r="H111" s="251">
        <v>1.8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7" t="s">
        <v>149</v>
      </c>
      <c r="AU111" s="257" t="s">
        <v>84</v>
      </c>
      <c r="AV111" s="14" t="s">
        <v>84</v>
      </c>
      <c r="AW111" s="14" t="s">
        <v>35</v>
      </c>
      <c r="AX111" s="14" t="s">
        <v>74</v>
      </c>
      <c r="AY111" s="257" t="s">
        <v>137</v>
      </c>
    </row>
    <row r="112" s="14" customFormat="1">
      <c r="A112" s="14"/>
      <c r="B112" s="247"/>
      <c r="C112" s="248"/>
      <c r="D112" s="233" t="s">
        <v>149</v>
      </c>
      <c r="E112" s="249" t="s">
        <v>28</v>
      </c>
      <c r="F112" s="250" t="s">
        <v>162</v>
      </c>
      <c r="G112" s="248"/>
      <c r="H112" s="251">
        <v>1.835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7" t="s">
        <v>149</v>
      </c>
      <c r="AU112" s="257" t="s">
        <v>84</v>
      </c>
      <c r="AV112" s="14" t="s">
        <v>84</v>
      </c>
      <c r="AW112" s="14" t="s">
        <v>35</v>
      </c>
      <c r="AX112" s="14" t="s">
        <v>74</v>
      </c>
      <c r="AY112" s="257" t="s">
        <v>137</v>
      </c>
    </row>
    <row r="113" s="15" customFormat="1">
      <c r="A113" s="15"/>
      <c r="B113" s="258"/>
      <c r="C113" s="259"/>
      <c r="D113" s="233" t="s">
        <v>149</v>
      </c>
      <c r="E113" s="260" t="s">
        <v>28</v>
      </c>
      <c r="F113" s="261" t="s">
        <v>163</v>
      </c>
      <c r="G113" s="259"/>
      <c r="H113" s="262">
        <v>17</v>
      </c>
      <c r="I113" s="263"/>
      <c r="J113" s="259"/>
      <c r="K113" s="259"/>
      <c r="L113" s="264"/>
      <c r="M113" s="265"/>
      <c r="N113" s="266"/>
      <c r="O113" s="266"/>
      <c r="P113" s="266"/>
      <c r="Q113" s="266"/>
      <c r="R113" s="266"/>
      <c r="S113" s="266"/>
      <c r="T113" s="26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8" t="s">
        <v>149</v>
      </c>
      <c r="AU113" s="268" t="s">
        <v>84</v>
      </c>
      <c r="AV113" s="15" t="s">
        <v>138</v>
      </c>
      <c r="AW113" s="15" t="s">
        <v>35</v>
      </c>
      <c r="AX113" s="15" t="s">
        <v>82</v>
      </c>
      <c r="AY113" s="268" t="s">
        <v>137</v>
      </c>
    </row>
    <row r="114" s="2" customFormat="1" ht="16.5" customHeight="1">
      <c r="A114" s="40"/>
      <c r="B114" s="41"/>
      <c r="C114" s="220" t="s">
        <v>164</v>
      </c>
      <c r="D114" s="220" t="s">
        <v>140</v>
      </c>
      <c r="E114" s="221" t="s">
        <v>165</v>
      </c>
      <c r="F114" s="222" t="s">
        <v>166</v>
      </c>
      <c r="G114" s="223" t="s">
        <v>155</v>
      </c>
      <c r="H114" s="224">
        <v>7.5</v>
      </c>
      <c r="I114" s="225"/>
      <c r="J114" s="226">
        <f>ROUND(I114*H114,2)</f>
        <v>0</v>
      </c>
      <c r="K114" s="222" t="s">
        <v>144</v>
      </c>
      <c r="L114" s="46"/>
      <c r="M114" s="227" t="s">
        <v>28</v>
      </c>
      <c r="N114" s="228" t="s">
        <v>45</v>
      </c>
      <c r="O114" s="86"/>
      <c r="P114" s="229">
        <f>O114*H114</f>
        <v>0</v>
      </c>
      <c r="Q114" s="229">
        <v>0.020480000000000002</v>
      </c>
      <c r="R114" s="229">
        <f>Q114*H114</f>
        <v>0.15360000000000001</v>
      </c>
      <c r="S114" s="229">
        <v>0</v>
      </c>
      <c r="T114" s="23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1" t="s">
        <v>138</v>
      </c>
      <c r="AT114" s="231" t="s">
        <v>140</v>
      </c>
      <c r="AU114" s="231" t="s">
        <v>84</v>
      </c>
      <c r="AY114" s="19" t="s">
        <v>137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9" t="s">
        <v>82</v>
      </c>
      <c r="BK114" s="232">
        <f>ROUND(I114*H114,2)</f>
        <v>0</v>
      </c>
      <c r="BL114" s="19" t="s">
        <v>138</v>
      </c>
      <c r="BM114" s="231" t="s">
        <v>167</v>
      </c>
    </row>
    <row r="115" s="2" customFormat="1">
      <c r="A115" s="40"/>
      <c r="B115" s="41"/>
      <c r="C115" s="42"/>
      <c r="D115" s="233" t="s">
        <v>147</v>
      </c>
      <c r="E115" s="42"/>
      <c r="F115" s="234" t="s">
        <v>168</v>
      </c>
      <c r="G115" s="42"/>
      <c r="H115" s="42"/>
      <c r="I115" s="138"/>
      <c r="J115" s="42"/>
      <c r="K115" s="42"/>
      <c r="L115" s="46"/>
      <c r="M115" s="235"/>
      <c r="N115" s="23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147</v>
      </c>
      <c r="AU115" s="19" t="s">
        <v>84</v>
      </c>
    </row>
    <row r="116" s="13" customFormat="1">
      <c r="A116" s="13"/>
      <c r="B116" s="237"/>
      <c r="C116" s="238"/>
      <c r="D116" s="233" t="s">
        <v>149</v>
      </c>
      <c r="E116" s="239" t="s">
        <v>28</v>
      </c>
      <c r="F116" s="240" t="s">
        <v>169</v>
      </c>
      <c r="G116" s="238"/>
      <c r="H116" s="239" t="s">
        <v>28</v>
      </c>
      <c r="I116" s="241"/>
      <c r="J116" s="238"/>
      <c r="K116" s="238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149</v>
      </c>
      <c r="AU116" s="246" t="s">
        <v>84</v>
      </c>
      <c r="AV116" s="13" t="s">
        <v>82</v>
      </c>
      <c r="AW116" s="13" t="s">
        <v>35</v>
      </c>
      <c r="AX116" s="13" t="s">
        <v>74</v>
      </c>
      <c r="AY116" s="246" t="s">
        <v>137</v>
      </c>
    </row>
    <row r="117" s="13" customFormat="1">
      <c r="A117" s="13"/>
      <c r="B117" s="237"/>
      <c r="C117" s="238"/>
      <c r="D117" s="233" t="s">
        <v>149</v>
      </c>
      <c r="E117" s="239" t="s">
        <v>28</v>
      </c>
      <c r="F117" s="240" t="s">
        <v>170</v>
      </c>
      <c r="G117" s="238"/>
      <c r="H117" s="239" t="s">
        <v>28</v>
      </c>
      <c r="I117" s="241"/>
      <c r="J117" s="238"/>
      <c r="K117" s="238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149</v>
      </c>
      <c r="AU117" s="246" t="s">
        <v>84</v>
      </c>
      <c r="AV117" s="13" t="s">
        <v>82</v>
      </c>
      <c r="AW117" s="13" t="s">
        <v>35</v>
      </c>
      <c r="AX117" s="13" t="s">
        <v>74</v>
      </c>
      <c r="AY117" s="246" t="s">
        <v>137</v>
      </c>
    </row>
    <row r="118" s="14" customFormat="1">
      <c r="A118" s="14"/>
      <c r="B118" s="247"/>
      <c r="C118" s="248"/>
      <c r="D118" s="233" t="s">
        <v>149</v>
      </c>
      <c r="E118" s="249" t="s">
        <v>28</v>
      </c>
      <c r="F118" s="250" t="s">
        <v>171</v>
      </c>
      <c r="G118" s="248"/>
      <c r="H118" s="251">
        <v>7.0999999999999996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149</v>
      </c>
      <c r="AU118" s="257" t="s">
        <v>84</v>
      </c>
      <c r="AV118" s="14" t="s">
        <v>84</v>
      </c>
      <c r="AW118" s="14" t="s">
        <v>35</v>
      </c>
      <c r="AX118" s="14" t="s">
        <v>74</v>
      </c>
      <c r="AY118" s="257" t="s">
        <v>137</v>
      </c>
    </row>
    <row r="119" s="14" customFormat="1">
      <c r="A119" s="14"/>
      <c r="B119" s="247"/>
      <c r="C119" s="248"/>
      <c r="D119" s="233" t="s">
        <v>149</v>
      </c>
      <c r="E119" s="249" t="s">
        <v>28</v>
      </c>
      <c r="F119" s="250" t="s">
        <v>172</v>
      </c>
      <c r="G119" s="248"/>
      <c r="H119" s="251">
        <v>0.40000000000000002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149</v>
      </c>
      <c r="AU119" s="257" t="s">
        <v>84</v>
      </c>
      <c r="AV119" s="14" t="s">
        <v>84</v>
      </c>
      <c r="AW119" s="14" t="s">
        <v>35</v>
      </c>
      <c r="AX119" s="14" t="s">
        <v>74</v>
      </c>
      <c r="AY119" s="257" t="s">
        <v>137</v>
      </c>
    </row>
    <row r="120" s="15" customFormat="1">
      <c r="A120" s="15"/>
      <c r="B120" s="258"/>
      <c r="C120" s="259"/>
      <c r="D120" s="233" t="s">
        <v>149</v>
      </c>
      <c r="E120" s="260" t="s">
        <v>28</v>
      </c>
      <c r="F120" s="261" t="s">
        <v>163</v>
      </c>
      <c r="G120" s="259"/>
      <c r="H120" s="262">
        <v>7.5</v>
      </c>
      <c r="I120" s="263"/>
      <c r="J120" s="259"/>
      <c r="K120" s="259"/>
      <c r="L120" s="264"/>
      <c r="M120" s="265"/>
      <c r="N120" s="266"/>
      <c r="O120" s="266"/>
      <c r="P120" s="266"/>
      <c r="Q120" s="266"/>
      <c r="R120" s="266"/>
      <c r="S120" s="266"/>
      <c r="T120" s="267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8" t="s">
        <v>149</v>
      </c>
      <c r="AU120" s="268" t="s">
        <v>84</v>
      </c>
      <c r="AV120" s="15" t="s">
        <v>138</v>
      </c>
      <c r="AW120" s="15" t="s">
        <v>35</v>
      </c>
      <c r="AX120" s="15" t="s">
        <v>82</v>
      </c>
      <c r="AY120" s="268" t="s">
        <v>137</v>
      </c>
    </row>
    <row r="121" s="2" customFormat="1" ht="16.5" customHeight="1">
      <c r="A121" s="40"/>
      <c r="B121" s="41"/>
      <c r="C121" s="220" t="s">
        <v>138</v>
      </c>
      <c r="D121" s="220" t="s">
        <v>140</v>
      </c>
      <c r="E121" s="221" t="s">
        <v>173</v>
      </c>
      <c r="F121" s="222" t="s">
        <v>174</v>
      </c>
      <c r="G121" s="223" t="s">
        <v>155</v>
      </c>
      <c r="H121" s="224">
        <v>7.5</v>
      </c>
      <c r="I121" s="225"/>
      <c r="J121" s="226">
        <f>ROUND(I121*H121,2)</f>
        <v>0</v>
      </c>
      <c r="K121" s="222" t="s">
        <v>144</v>
      </c>
      <c r="L121" s="46"/>
      <c r="M121" s="227" t="s">
        <v>28</v>
      </c>
      <c r="N121" s="228" t="s">
        <v>45</v>
      </c>
      <c r="O121" s="86"/>
      <c r="P121" s="229">
        <f>O121*H121</f>
        <v>0</v>
      </c>
      <c r="Q121" s="229">
        <v>0.0079000000000000008</v>
      </c>
      <c r="R121" s="229">
        <f>Q121*H121</f>
        <v>0.059250000000000004</v>
      </c>
      <c r="S121" s="229">
        <v>0</v>
      </c>
      <c r="T121" s="23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1" t="s">
        <v>138</v>
      </c>
      <c r="AT121" s="231" t="s">
        <v>140</v>
      </c>
      <c r="AU121" s="231" t="s">
        <v>84</v>
      </c>
      <c r="AY121" s="19" t="s">
        <v>137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9" t="s">
        <v>82</v>
      </c>
      <c r="BK121" s="232">
        <f>ROUND(I121*H121,2)</f>
        <v>0</v>
      </c>
      <c r="BL121" s="19" t="s">
        <v>138</v>
      </c>
      <c r="BM121" s="231" t="s">
        <v>175</v>
      </c>
    </row>
    <row r="122" s="2" customFormat="1">
      <c r="A122" s="40"/>
      <c r="B122" s="41"/>
      <c r="C122" s="42"/>
      <c r="D122" s="233" t="s">
        <v>147</v>
      </c>
      <c r="E122" s="42"/>
      <c r="F122" s="234" t="s">
        <v>176</v>
      </c>
      <c r="G122" s="42"/>
      <c r="H122" s="42"/>
      <c r="I122" s="138"/>
      <c r="J122" s="42"/>
      <c r="K122" s="42"/>
      <c r="L122" s="46"/>
      <c r="M122" s="235"/>
      <c r="N122" s="23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147</v>
      </c>
      <c r="AU122" s="19" t="s">
        <v>84</v>
      </c>
    </row>
    <row r="123" s="13" customFormat="1">
      <c r="A123" s="13"/>
      <c r="B123" s="237"/>
      <c r="C123" s="238"/>
      <c r="D123" s="233" t="s">
        <v>149</v>
      </c>
      <c r="E123" s="239" t="s">
        <v>28</v>
      </c>
      <c r="F123" s="240" t="s">
        <v>170</v>
      </c>
      <c r="G123" s="238"/>
      <c r="H123" s="239" t="s">
        <v>28</v>
      </c>
      <c r="I123" s="241"/>
      <c r="J123" s="238"/>
      <c r="K123" s="238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149</v>
      </c>
      <c r="AU123" s="246" t="s">
        <v>84</v>
      </c>
      <c r="AV123" s="13" t="s">
        <v>82</v>
      </c>
      <c r="AW123" s="13" t="s">
        <v>35</v>
      </c>
      <c r="AX123" s="13" t="s">
        <v>74</v>
      </c>
      <c r="AY123" s="246" t="s">
        <v>137</v>
      </c>
    </row>
    <row r="124" s="13" customFormat="1">
      <c r="A124" s="13"/>
      <c r="B124" s="237"/>
      <c r="C124" s="238"/>
      <c r="D124" s="233" t="s">
        <v>149</v>
      </c>
      <c r="E124" s="239" t="s">
        <v>28</v>
      </c>
      <c r="F124" s="240" t="s">
        <v>177</v>
      </c>
      <c r="G124" s="238"/>
      <c r="H124" s="239" t="s">
        <v>28</v>
      </c>
      <c r="I124" s="241"/>
      <c r="J124" s="238"/>
      <c r="K124" s="238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149</v>
      </c>
      <c r="AU124" s="246" t="s">
        <v>84</v>
      </c>
      <c r="AV124" s="13" t="s">
        <v>82</v>
      </c>
      <c r="AW124" s="13" t="s">
        <v>35</v>
      </c>
      <c r="AX124" s="13" t="s">
        <v>74</v>
      </c>
      <c r="AY124" s="246" t="s">
        <v>137</v>
      </c>
    </row>
    <row r="125" s="14" customFormat="1">
      <c r="A125" s="14"/>
      <c r="B125" s="247"/>
      <c r="C125" s="248"/>
      <c r="D125" s="233" t="s">
        <v>149</v>
      </c>
      <c r="E125" s="249" t="s">
        <v>28</v>
      </c>
      <c r="F125" s="250" t="s">
        <v>178</v>
      </c>
      <c r="G125" s="248"/>
      <c r="H125" s="251">
        <v>7.5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7" t="s">
        <v>149</v>
      </c>
      <c r="AU125" s="257" t="s">
        <v>84</v>
      </c>
      <c r="AV125" s="14" t="s">
        <v>84</v>
      </c>
      <c r="AW125" s="14" t="s">
        <v>35</v>
      </c>
      <c r="AX125" s="14" t="s">
        <v>82</v>
      </c>
      <c r="AY125" s="257" t="s">
        <v>137</v>
      </c>
    </row>
    <row r="126" s="2" customFormat="1" ht="16.5" customHeight="1">
      <c r="A126" s="40"/>
      <c r="B126" s="41"/>
      <c r="C126" s="220" t="s">
        <v>179</v>
      </c>
      <c r="D126" s="220" t="s">
        <v>140</v>
      </c>
      <c r="E126" s="221" t="s">
        <v>180</v>
      </c>
      <c r="F126" s="222" t="s">
        <v>181</v>
      </c>
      <c r="G126" s="223" t="s">
        <v>155</v>
      </c>
      <c r="H126" s="224">
        <v>14</v>
      </c>
      <c r="I126" s="225"/>
      <c r="J126" s="226">
        <f>ROUND(I126*H126,2)</f>
        <v>0</v>
      </c>
      <c r="K126" s="222" t="s">
        <v>144</v>
      </c>
      <c r="L126" s="46"/>
      <c r="M126" s="227" t="s">
        <v>28</v>
      </c>
      <c r="N126" s="228" t="s">
        <v>45</v>
      </c>
      <c r="O126" s="86"/>
      <c r="P126" s="229">
        <f>O126*H126</f>
        <v>0</v>
      </c>
      <c r="Q126" s="229">
        <v>0.020480000000000002</v>
      </c>
      <c r="R126" s="229">
        <f>Q126*H126</f>
        <v>0.28672000000000003</v>
      </c>
      <c r="S126" s="229">
        <v>0</v>
      </c>
      <c r="T126" s="23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1" t="s">
        <v>138</v>
      </c>
      <c r="AT126" s="231" t="s">
        <v>140</v>
      </c>
      <c r="AU126" s="231" t="s">
        <v>84</v>
      </c>
      <c r="AY126" s="19" t="s">
        <v>137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9" t="s">
        <v>82</v>
      </c>
      <c r="BK126" s="232">
        <f>ROUND(I126*H126,2)</f>
        <v>0</v>
      </c>
      <c r="BL126" s="19" t="s">
        <v>138</v>
      </c>
      <c r="BM126" s="231" t="s">
        <v>182</v>
      </c>
    </row>
    <row r="127" s="2" customFormat="1">
      <c r="A127" s="40"/>
      <c r="B127" s="41"/>
      <c r="C127" s="42"/>
      <c r="D127" s="233" t="s">
        <v>147</v>
      </c>
      <c r="E127" s="42"/>
      <c r="F127" s="234" t="s">
        <v>183</v>
      </c>
      <c r="G127" s="42"/>
      <c r="H127" s="42"/>
      <c r="I127" s="138"/>
      <c r="J127" s="42"/>
      <c r="K127" s="42"/>
      <c r="L127" s="46"/>
      <c r="M127" s="235"/>
      <c r="N127" s="23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147</v>
      </c>
      <c r="AU127" s="19" t="s">
        <v>84</v>
      </c>
    </row>
    <row r="128" s="13" customFormat="1">
      <c r="A128" s="13"/>
      <c r="B128" s="237"/>
      <c r="C128" s="238"/>
      <c r="D128" s="233" t="s">
        <v>149</v>
      </c>
      <c r="E128" s="239" t="s">
        <v>28</v>
      </c>
      <c r="F128" s="240" t="s">
        <v>169</v>
      </c>
      <c r="G128" s="238"/>
      <c r="H128" s="239" t="s">
        <v>28</v>
      </c>
      <c r="I128" s="241"/>
      <c r="J128" s="238"/>
      <c r="K128" s="238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149</v>
      </c>
      <c r="AU128" s="246" t="s">
        <v>84</v>
      </c>
      <c r="AV128" s="13" t="s">
        <v>82</v>
      </c>
      <c r="AW128" s="13" t="s">
        <v>35</v>
      </c>
      <c r="AX128" s="13" t="s">
        <v>74</v>
      </c>
      <c r="AY128" s="246" t="s">
        <v>137</v>
      </c>
    </row>
    <row r="129" s="13" customFormat="1">
      <c r="A129" s="13"/>
      <c r="B129" s="237"/>
      <c r="C129" s="238"/>
      <c r="D129" s="233" t="s">
        <v>149</v>
      </c>
      <c r="E129" s="239" t="s">
        <v>28</v>
      </c>
      <c r="F129" s="240" t="s">
        <v>170</v>
      </c>
      <c r="G129" s="238"/>
      <c r="H129" s="239" t="s">
        <v>28</v>
      </c>
      <c r="I129" s="241"/>
      <c r="J129" s="238"/>
      <c r="K129" s="238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149</v>
      </c>
      <c r="AU129" s="246" t="s">
        <v>84</v>
      </c>
      <c r="AV129" s="13" t="s">
        <v>82</v>
      </c>
      <c r="AW129" s="13" t="s">
        <v>35</v>
      </c>
      <c r="AX129" s="13" t="s">
        <v>74</v>
      </c>
      <c r="AY129" s="246" t="s">
        <v>137</v>
      </c>
    </row>
    <row r="130" s="13" customFormat="1">
      <c r="A130" s="13"/>
      <c r="B130" s="237"/>
      <c r="C130" s="238"/>
      <c r="D130" s="233" t="s">
        <v>149</v>
      </c>
      <c r="E130" s="239" t="s">
        <v>28</v>
      </c>
      <c r="F130" s="240" t="s">
        <v>184</v>
      </c>
      <c r="G130" s="238"/>
      <c r="H130" s="239" t="s">
        <v>28</v>
      </c>
      <c r="I130" s="241"/>
      <c r="J130" s="238"/>
      <c r="K130" s="238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149</v>
      </c>
      <c r="AU130" s="246" t="s">
        <v>84</v>
      </c>
      <c r="AV130" s="13" t="s">
        <v>82</v>
      </c>
      <c r="AW130" s="13" t="s">
        <v>35</v>
      </c>
      <c r="AX130" s="13" t="s">
        <v>74</v>
      </c>
      <c r="AY130" s="246" t="s">
        <v>137</v>
      </c>
    </row>
    <row r="131" s="14" customFormat="1">
      <c r="A131" s="14"/>
      <c r="B131" s="247"/>
      <c r="C131" s="248"/>
      <c r="D131" s="233" t="s">
        <v>149</v>
      </c>
      <c r="E131" s="249" t="s">
        <v>28</v>
      </c>
      <c r="F131" s="250" t="s">
        <v>185</v>
      </c>
      <c r="G131" s="248"/>
      <c r="H131" s="251">
        <v>15.17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149</v>
      </c>
      <c r="AU131" s="257" t="s">
        <v>84</v>
      </c>
      <c r="AV131" s="14" t="s">
        <v>84</v>
      </c>
      <c r="AW131" s="14" t="s">
        <v>35</v>
      </c>
      <c r="AX131" s="14" t="s">
        <v>74</v>
      </c>
      <c r="AY131" s="257" t="s">
        <v>137</v>
      </c>
    </row>
    <row r="132" s="14" customFormat="1">
      <c r="A132" s="14"/>
      <c r="B132" s="247"/>
      <c r="C132" s="248"/>
      <c r="D132" s="233" t="s">
        <v>149</v>
      </c>
      <c r="E132" s="249" t="s">
        <v>28</v>
      </c>
      <c r="F132" s="250" t="s">
        <v>186</v>
      </c>
      <c r="G132" s="248"/>
      <c r="H132" s="251">
        <v>-1.514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149</v>
      </c>
      <c r="AU132" s="257" t="s">
        <v>84</v>
      </c>
      <c r="AV132" s="14" t="s">
        <v>84</v>
      </c>
      <c r="AW132" s="14" t="s">
        <v>35</v>
      </c>
      <c r="AX132" s="14" t="s">
        <v>74</v>
      </c>
      <c r="AY132" s="257" t="s">
        <v>137</v>
      </c>
    </row>
    <row r="133" s="14" customFormat="1">
      <c r="A133" s="14"/>
      <c r="B133" s="247"/>
      <c r="C133" s="248"/>
      <c r="D133" s="233" t="s">
        <v>149</v>
      </c>
      <c r="E133" s="249" t="s">
        <v>28</v>
      </c>
      <c r="F133" s="250" t="s">
        <v>187</v>
      </c>
      <c r="G133" s="248"/>
      <c r="H133" s="251">
        <v>0.34399999999999997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149</v>
      </c>
      <c r="AU133" s="257" t="s">
        <v>84</v>
      </c>
      <c r="AV133" s="14" t="s">
        <v>84</v>
      </c>
      <c r="AW133" s="14" t="s">
        <v>35</v>
      </c>
      <c r="AX133" s="14" t="s">
        <v>74</v>
      </c>
      <c r="AY133" s="257" t="s">
        <v>137</v>
      </c>
    </row>
    <row r="134" s="15" customFormat="1">
      <c r="A134" s="15"/>
      <c r="B134" s="258"/>
      <c r="C134" s="259"/>
      <c r="D134" s="233" t="s">
        <v>149</v>
      </c>
      <c r="E134" s="260" t="s">
        <v>28</v>
      </c>
      <c r="F134" s="261" t="s">
        <v>163</v>
      </c>
      <c r="G134" s="259"/>
      <c r="H134" s="262">
        <v>14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8" t="s">
        <v>149</v>
      </c>
      <c r="AU134" s="268" t="s">
        <v>84</v>
      </c>
      <c r="AV134" s="15" t="s">
        <v>138</v>
      </c>
      <c r="AW134" s="15" t="s">
        <v>35</v>
      </c>
      <c r="AX134" s="15" t="s">
        <v>82</v>
      </c>
      <c r="AY134" s="268" t="s">
        <v>137</v>
      </c>
    </row>
    <row r="135" s="2" customFormat="1" ht="16.5" customHeight="1">
      <c r="A135" s="40"/>
      <c r="B135" s="41"/>
      <c r="C135" s="220" t="s">
        <v>151</v>
      </c>
      <c r="D135" s="220" t="s">
        <v>140</v>
      </c>
      <c r="E135" s="221" t="s">
        <v>188</v>
      </c>
      <c r="F135" s="222" t="s">
        <v>189</v>
      </c>
      <c r="G135" s="223" t="s">
        <v>155</v>
      </c>
      <c r="H135" s="224">
        <v>14</v>
      </c>
      <c r="I135" s="225"/>
      <c r="J135" s="226">
        <f>ROUND(I135*H135,2)</f>
        <v>0</v>
      </c>
      <c r="K135" s="222" t="s">
        <v>144</v>
      </c>
      <c r="L135" s="46"/>
      <c r="M135" s="227" t="s">
        <v>28</v>
      </c>
      <c r="N135" s="228" t="s">
        <v>45</v>
      </c>
      <c r="O135" s="86"/>
      <c r="P135" s="229">
        <f>O135*H135</f>
        <v>0</v>
      </c>
      <c r="Q135" s="229">
        <v>0.0079000000000000008</v>
      </c>
      <c r="R135" s="229">
        <f>Q135*H135</f>
        <v>0.1106</v>
      </c>
      <c r="S135" s="229">
        <v>0</v>
      </c>
      <c r="T135" s="23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1" t="s">
        <v>138</v>
      </c>
      <c r="AT135" s="231" t="s">
        <v>140</v>
      </c>
      <c r="AU135" s="231" t="s">
        <v>84</v>
      </c>
      <c r="AY135" s="19" t="s">
        <v>137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9" t="s">
        <v>82</v>
      </c>
      <c r="BK135" s="232">
        <f>ROUND(I135*H135,2)</f>
        <v>0</v>
      </c>
      <c r="BL135" s="19" t="s">
        <v>138</v>
      </c>
      <c r="BM135" s="231" t="s">
        <v>190</v>
      </c>
    </row>
    <row r="136" s="2" customFormat="1">
      <c r="A136" s="40"/>
      <c r="B136" s="41"/>
      <c r="C136" s="42"/>
      <c r="D136" s="233" t="s">
        <v>147</v>
      </c>
      <c r="E136" s="42"/>
      <c r="F136" s="234" t="s">
        <v>191</v>
      </c>
      <c r="G136" s="42"/>
      <c r="H136" s="42"/>
      <c r="I136" s="138"/>
      <c r="J136" s="42"/>
      <c r="K136" s="42"/>
      <c r="L136" s="46"/>
      <c r="M136" s="235"/>
      <c r="N136" s="236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147</v>
      </c>
      <c r="AU136" s="19" t="s">
        <v>84</v>
      </c>
    </row>
    <row r="137" s="13" customFormat="1">
      <c r="A137" s="13"/>
      <c r="B137" s="237"/>
      <c r="C137" s="238"/>
      <c r="D137" s="233" t="s">
        <v>149</v>
      </c>
      <c r="E137" s="239" t="s">
        <v>28</v>
      </c>
      <c r="F137" s="240" t="s">
        <v>170</v>
      </c>
      <c r="G137" s="238"/>
      <c r="H137" s="239" t="s">
        <v>28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149</v>
      </c>
      <c r="AU137" s="246" t="s">
        <v>84</v>
      </c>
      <c r="AV137" s="13" t="s">
        <v>82</v>
      </c>
      <c r="AW137" s="13" t="s">
        <v>35</v>
      </c>
      <c r="AX137" s="13" t="s">
        <v>74</v>
      </c>
      <c r="AY137" s="246" t="s">
        <v>137</v>
      </c>
    </row>
    <row r="138" s="13" customFormat="1">
      <c r="A138" s="13"/>
      <c r="B138" s="237"/>
      <c r="C138" s="238"/>
      <c r="D138" s="233" t="s">
        <v>149</v>
      </c>
      <c r="E138" s="239" t="s">
        <v>28</v>
      </c>
      <c r="F138" s="240" t="s">
        <v>192</v>
      </c>
      <c r="G138" s="238"/>
      <c r="H138" s="239" t="s">
        <v>28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149</v>
      </c>
      <c r="AU138" s="246" t="s">
        <v>84</v>
      </c>
      <c r="AV138" s="13" t="s">
        <v>82</v>
      </c>
      <c r="AW138" s="13" t="s">
        <v>35</v>
      </c>
      <c r="AX138" s="13" t="s">
        <v>74</v>
      </c>
      <c r="AY138" s="246" t="s">
        <v>137</v>
      </c>
    </row>
    <row r="139" s="14" customFormat="1">
      <c r="A139" s="14"/>
      <c r="B139" s="247"/>
      <c r="C139" s="248"/>
      <c r="D139" s="233" t="s">
        <v>149</v>
      </c>
      <c r="E139" s="249" t="s">
        <v>28</v>
      </c>
      <c r="F139" s="250" t="s">
        <v>193</v>
      </c>
      <c r="G139" s="248"/>
      <c r="H139" s="251">
        <v>14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149</v>
      </c>
      <c r="AU139" s="257" t="s">
        <v>84</v>
      </c>
      <c r="AV139" s="14" t="s">
        <v>84</v>
      </c>
      <c r="AW139" s="14" t="s">
        <v>35</v>
      </c>
      <c r="AX139" s="14" t="s">
        <v>82</v>
      </c>
      <c r="AY139" s="257" t="s">
        <v>137</v>
      </c>
    </row>
    <row r="140" s="2" customFormat="1" ht="16.5" customHeight="1">
      <c r="A140" s="40"/>
      <c r="B140" s="41"/>
      <c r="C140" s="220" t="s">
        <v>194</v>
      </c>
      <c r="D140" s="220" t="s">
        <v>140</v>
      </c>
      <c r="E140" s="221" t="s">
        <v>195</v>
      </c>
      <c r="F140" s="222" t="s">
        <v>196</v>
      </c>
      <c r="G140" s="223" t="s">
        <v>155</v>
      </c>
      <c r="H140" s="224">
        <v>3.6000000000000001</v>
      </c>
      <c r="I140" s="225"/>
      <c r="J140" s="226">
        <f>ROUND(I140*H140,2)</f>
        <v>0</v>
      </c>
      <c r="K140" s="222" t="s">
        <v>144</v>
      </c>
      <c r="L140" s="46"/>
      <c r="M140" s="227" t="s">
        <v>28</v>
      </c>
      <c r="N140" s="228" t="s">
        <v>45</v>
      </c>
      <c r="O140" s="86"/>
      <c r="P140" s="229">
        <f>O140*H140</f>
        <v>0</v>
      </c>
      <c r="Q140" s="229">
        <v>0.015400000000000001</v>
      </c>
      <c r="R140" s="229">
        <f>Q140*H140</f>
        <v>0.055440000000000003</v>
      </c>
      <c r="S140" s="229">
        <v>0</v>
      </c>
      <c r="T140" s="23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1" t="s">
        <v>138</v>
      </c>
      <c r="AT140" s="231" t="s">
        <v>140</v>
      </c>
      <c r="AU140" s="231" t="s">
        <v>84</v>
      </c>
      <c r="AY140" s="19" t="s">
        <v>137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9" t="s">
        <v>82</v>
      </c>
      <c r="BK140" s="232">
        <f>ROUND(I140*H140,2)</f>
        <v>0</v>
      </c>
      <c r="BL140" s="19" t="s">
        <v>138</v>
      </c>
      <c r="BM140" s="231" t="s">
        <v>197</v>
      </c>
    </row>
    <row r="141" s="2" customFormat="1">
      <c r="A141" s="40"/>
      <c r="B141" s="41"/>
      <c r="C141" s="42"/>
      <c r="D141" s="233" t="s">
        <v>147</v>
      </c>
      <c r="E141" s="42"/>
      <c r="F141" s="234" t="s">
        <v>198</v>
      </c>
      <c r="G141" s="42"/>
      <c r="H141" s="42"/>
      <c r="I141" s="138"/>
      <c r="J141" s="42"/>
      <c r="K141" s="42"/>
      <c r="L141" s="46"/>
      <c r="M141" s="235"/>
      <c r="N141" s="23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147</v>
      </c>
      <c r="AU141" s="19" t="s">
        <v>84</v>
      </c>
    </row>
    <row r="142" s="13" customFormat="1">
      <c r="A142" s="13"/>
      <c r="B142" s="237"/>
      <c r="C142" s="238"/>
      <c r="D142" s="233" t="s">
        <v>149</v>
      </c>
      <c r="E142" s="239" t="s">
        <v>28</v>
      </c>
      <c r="F142" s="240" t="s">
        <v>199</v>
      </c>
      <c r="G142" s="238"/>
      <c r="H142" s="239" t="s">
        <v>28</v>
      </c>
      <c r="I142" s="241"/>
      <c r="J142" s="238"/>
      <c r="K142" s="238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149</v>
      </c>
      <c r="AU142" s="246" t="s">
        <v>84</v>
      </c>
      <c r="AV142" s="13" t="s">
        <v>82</v>
      </c>
      <c r="AW142" s="13" t="s">
        <v>35</v>
      </c>
      <c r="AX142" s="13" t="s">
        <v>74</v>
      </c>
      <c r="AY142" s="246" t="s">
        <v>137</v>
      </c>
    </row>
    <row r="143" s="13" customFormat="1">
      <c r="A143" s="13"/>
      <c r="B143" s="237"/>
      <c r="C143" s="238"/>
      <c r="D143" s="233" t="s">
        <v>149</v>
      </c>
      <c r="E143" s="239" t="s">
        <v>28</v>
      </c>
      <c r="F143" s="240" t="s">
        <v>200</v>
      </c>
      <c r="G143" s="238"/>
      <c r="H143" s="239" t="s">
        <v>28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149</v>
      </c>
      <c r="AU143" s="246" t="s">
        <v>84</v>
      </c>
      <c r="AV143" s="13" t="s">
        <v>82</v>
      </c>
      <c r="AW143" s="13" t="s">
        <v>35</v>
      </c>
      <c r="AX143" s="13" t="s">
        <v>74</v>
      </c>
      <c r="AY143" s="246" t="s">
        <v>137</v>
      </c>
    </row>
    <row r="144" s="14" customFormat="1">
      <c r="A144" s="14"/>
      <c r="B144" s="247"/>
      <c r="C144" s="248"/>
      <c r="D144" s="233" t="s">
        <v>149</v>
      </c>
      <c r="E144" s="249" t="s">
        <v>28</v>
      </c>
      <c r="F144" s="250" t="s">
        <v>201</v>
      </c>
      <c r="G144" s="248"/>
      <c r="H144" s="251">
        <v>3.6000000000000001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149</v>
      </c>
      <c r="AU144" s="257" t="s">
        <v>84</v>
      </c>
      <c r="AV144" s="14" t="s">
        <v>84</v>
      </c>
      <c r="AW144" s="14" t="s">
        <v>35</v>
      </c>
      <c r="AX144" s="14" t="s">
        <v>82</v>
      </c>
      <c r="AY144" s="257" t="s">
        <v>137</v>
      </c>
    </row>
    <row r="145" s="2" customFormat="1" ht="16.5" customHeight="1">
      <c r="A145" s="40"/>
      <c r="B145" s="41"/>
      <c r="C145" s="220" t="s">
        <v>202</v>
      </c>
      <c r="D145" s="220" t="s">
        <v>140</v>
      </c>
      <c r="E145" s="221" t="s">
        <v>203</v>
      </c>
      <c r="F145" s="222" t="s">
        <v>204</v>
      </c>
      <c r="G145" s="223" t="s">
        <v>155</v>
      </c>
      <c r="H145" s="224">
        <v>7.2000000000000002</v>
      </c>
      <c r="I145" s="225"/>
      <c r="J145" s="226">
        <f>ROUND(I145*H145,2)</f>
        <v>0</v>
      </c>
      <c r="K145" s="222" t="s">
        <v>144</v>
      </c>
      <c r="L145" s="46"/>
      <c r="M145" s="227" t="s">
        <v>28</v>
      </c>
      <c r="N145" s="228" t="s">
        <v>45</v>
      </c>
      <c r="O145" s="86"/>
      <c r="P145" s="229">
        <f>O145*H145</f>
        <v>0</v>
      </c>
      <c r="Q145" s="229">
        <v>0.0079000000000000008</v>
      </c>
      <c r="R145" s="229">
        <f>Q145*H145</f>
        <v>0.056880000000000007</v>
      </c>
      <c r="S145" s="229">
        <v>0</v>
      </c>
      <c r="T145" s="23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1" t="s">
        <v>138</v>
      </c>
      <c r="AT145" s="231" t="s">
        <v>140</v>
      </c>
      <c r="AU145" s="231" t="s">
        <v>84</v>
      </c>
      <c r="AY145" s="19" t="s">
        <v>137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9" t="s">
        <v>82</v>
      </c>
      <c r="BK145" s="232">
        <f>ROUND(I145*H145,2)</f>
        <v>0</v>
      </c>
      <c r="BL145" s="19" t="s">
        <v>138</v>
      </c>
      <c r="BM145" s="231" t="s">
        <v>205</v>
      </c>
    </row>
    <row r="146" s="2" customFormat="1">
      <c r="A146" s="40"/>
      <c r="B146" s="41"/>
      <c r="C146" s="42"/>
      <c r="D146" s="233" t="s">
        <v>147</v>
      </c>
      <c r="E146" s="42"/>
      <c r="F146" s="234" t="s">
        <v>206</v>
      </c>
      <c r="G146" s="42"/>
      <c r="H146" s="42"/>
      <c r="I146" s="138"/>
      <c r="J146" s="42"/>
      <c r="K146" s="42"/>
      <c r="L146" s="46"/>
      <c r="M146" s="235"/>
      <c r="N146" s="236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147</v>
      </c>
      <c r="AU146" s="19" t="s">
        <v>84</v>
      </c>
    </row>
    <row r="147" s="13" customFormat="1">
      <c r="A147" s="13"/>
      <c r="B147" s="237"/>
      <c r="C147" s="238"/>
      <c r="D147" s="233" t="s">
        <v>149</v>
      </c>
      <c r="E147" s="239" t="s">
        <v>28</v>
      </c>
      <c r="F147" s="240" t="s">
        <v>199</v>
      </c>
      <c r="G147" s="238"/>
      <c r="H147" s="239" t="s">
        <v>28</v>
      </c>
      <c r="I147" s="241"/>
      <c r="J147" s="238"/>
      <c r="K147" s="238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149</v>
      </c>
      <c r="AU147" s="246" t="s">
        <v>84</v>
      </c>
      <c r="AV147" s="13" t="s">
        <v>82</v>
      </c>
      <c r="AW147" s="13" t="s">
        <v>35</v>
      </c>
      <c r="AX147" s="13" t="s">
        <v>74</v>
      </c>
      <c r="AY147" s="246" t="s">
        <v>137</v>
      </c>
    </row>
    <row r="148" s="13" customFormat="1">
      <c r="A148" s="13"/>
      <c r="B148" s="237"/>
      <c r="C148" s="238"/>
      <c r="D148" s="233" t="s">
        <v>149</v>
      </c>
      <c r="E148" s="239" t="s">
        <v>28</v>
      </c>
      <c r="F148" s="240" t="s">
        <v>207</v>
      </c>
      <c r="G148" s="238"/>
      <c r="H148" s="239" t="s">
        <v>28</v>
      </c>
      <c r="I148" s="241"/>
      <c r="J148" s="238"/>
      <c r="K148" s="238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149</v>
      </c>
      <c r="AU148" s="246" t="s">
        <v>84</v>
      </c>
      <c r="AV148" s="13" t="s">
        <v>82</v>
      </c>
      <c r="AW148" s="13" t="s">
        <v>35</v>
      </c>
      <c r="AX148" s="13" t="s">
        <v>74</v>
      </c>
      <c r="AY148" s="246" t="s">
        <v>137</v>
      </c>
    </row>
    <row r="149" s="14" customFormat="1">
      <c r="A149" s="14"/>
      <c r="B149" s="247"/>
      <c r="C149" s="248"/>
      <c r="D149" s="233" t="s">
        <v>149</v>
      </c>
      <c r="E149" s="249" t="s">
        <v>28</v>
      </c>
      <c r="F149" s="250" t="s">
        <v>208</v>
      </c>
      <c r="G149" s="248"/>
      <c r="H149" s="251">
        <v>7.2000000000000002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149</v>
      </c>
      <c r="AU149" s="257" t="s">
        <v>84</v>
      </c>
      <c r="AV149" s="14" t="s">
        <v>84</v>
      </c>
      <c r="AW149" s="14" t="s">
        <v>35</v>
      </c>
      <c r="AX149" s="14" t="s">
        <v>82</v>
      </c>
      <c r="AY149" s="257" t="s">
        <v>137</v>
      </c>
    </row>
    <row r="150" s="2" customFormat="1" ht="16.5" customHeight="1">
      <c r="A150" s="40"/>
      <c r="B150" s="41"/>
      <c r="C150" s="220" t="s">
        <v>209</v>
      </c>
      <c r="D150" s="220" t="s">
        <v>140</v>
      </c>
      <c r="E150" s="221" t="s">
        <v>210</v>
      </c>
      <c r="F150" s="222" t="s">
        <v>211</v>
      </c>
      <c r="G150" s="223" t="s">
        <v>155</v>
      </c>
      <c r="H150" s="224">
        <v>14.199999999999999</v>
      </c>
      <c r="I150" s="225"/>
      <c r="J150" s="226">
        <f>ROUND(I150*H150,2)</f>
        <v>0</v>
      </c>
      <c r="K150" s="222" t="s">
        <v>144</v>
      </c>
      <c r="L150" s="46"/>
      <c r="M150" s="227" t="s">
        <v>28</v>
      </c>
      <c r="N150" s="228" t="s">
        <v>45</v>
      </c>
      <c r="O150" s="86"/>
      <c r="P150" s="229">
        <f>O150*H150</f>
        <v>0</v>
      </c>
      <c r="Q150" s="229">
        <v>0.018380000000000001</v>
      </c>
      <c r="R150" s="229">
        <f>Q150*H150</f>
        <v>0.26099600000000001</v>
      </c>
      <c r="S150" s="229">
        <v>0</v>
      </c>
      <c r="T150" s="230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1" t="s">
        <v>138</v>
      </c>
      <c r="AT150" s="231" t="s">
        <v>140</v>
      </c>
      <c r="AU150" s="231" t="s">
        <v>84</v>
      </c>
      <c r="AY150" s="19" t="s">
        <v>137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9" t="s">
        <v>82</v>
      </c>
      <c r="BK150" s="232">
        <f>ROUND(I150*H150,2)</f>
        <v>0</v>
      </c>
      <c r="BL150" s="19" t="s">
        <v>138</v>
      </c>
      <c r="BM150" s="231" t="s">
        <v>212</v>
      </c>
    </row>
    <row r="151" s="2" customFormat="1">
      <c r="A151" s="40"/>
      <c r="B151" s="41"/>
      <c r="C151" s="42"/>
      <c r="D151" s="233" t="s">
        <v>147</v>
      </c>
      <c r="E151" s="42"/>
      <c r="F151" s="234" t="s">
        <v>213</v>
      </c>
      <c r="G151" s="42"/>
      <c r="H151" s="42"/>
      <c r="I151" s="138"/>
      <c r="J151" s="42"/>
      <c r="K151" s="42"/>
      <c r="L151" s="46"/>
      <c r="M151" s="235"/>
      <c r="N151" s="23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147</v>
      </c>
      <c r="AU151" s="19" t="s">
        <v>84</v>
      </c>
    </row>
    <row r="152" s="13" customFormat="1">
      <c r="A152" s="13"/>
      <c r="B152" s="237"/>
      <c r="C152" s="238"/>
      <c r="D152" s="233" t="s">
        <v>149</v>
      </c>
      <c r="E152" s="239" t="s">
        <v>28</v>
      </c>
      <c r="F152" s="240" t="s">
        <v>214</v>
      </c>
      <c r="G152" s="238"/>
      <c r="H152" s="239" t="s">
        <v>28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149</v>
      </c>
      <c r="AU152" s="246" t="s">
        <v>84</v>
      </c>
      <c r="AV152" s="13" t="s">
        <v>82</v>
      </c>
      <c r="AW152" s="13" t="s">
        <v>35</v>
      </c>
      <c r="AX152" s="13" t="s">
        <v>74</v>
      </c>
      <c r="AY152" s="246" t="s">
        <v>137</v>
      </c>
    </row>
    <row r="153" s="14" customFormat="1">
      <c r="A153" s="14"/>
      <c r="B153" s="247"/>
      <c r="C153" s="248"/>
      <c r="D153" s="233" t="s">
        <v>149</v>
      </c>
      <c r="E153" s="249" t="s">
        <v>28</v>
      </c>
      <c r="F153" s="250" t="s">
        <v>215</v>
      </c>
      <c r="G153" s="248"/>
      <c r="H153" s="251">
        <v>14.199999999999999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149</v>
      </c>
      <c r="AU153" s="257" t="s">
        <v>84</v>
      </c>
      <c r="AV153" s="14" t="s">
        <v>84</v>
      </c>
      <c r="AW153" s="14" t="s">
        <v>35</v>
      </c>
      <c r="AX153" s="14" t="s">
        <v>82</v>
      </c>
      <c r="AY153" s="257" t="s">
        <v>137</v>
      </c>
    </row>
    <row r="154" s="2" customFormat="1" ht="16.5" customHeight="1">
      <c r="A154" s="40"/>
      <c r="B154" s="41"/>
      <c r="C154" s="220" t="s">
        <v>216</v>
      </c>
      <c r="D154" s="220" t="s">
        <v>140</v>
      </c>
      <c r="E154" s="221" t="s">
        <v>217</v>
      </c>
      <c r="F154" s="222" t="s">
        <v>218</v>
      </c>
      <c r="G154" s="223" t="s">
        <v>155</v>
      </c>
      <c r="H154" s="224">
        <v>28.399999999999999</v>
      </c>
      <c r="I154" s="225"/>
      <c r="J154" s="226">
        <f>ROUND(I154*H154,2)</f>
        <v>0</v>
      </c>
      <c r="K154" s="222" t="s">
        <v>144</v>
      </c>
      <c r="L154" s="46"/>
      <c r="M154" s="227" t="s">
        <v>28</v>
      </c>
      <c r="N154" s="228" t="s">
        <v>45</v>
      </c>
      <c r="O154" s="86"/>
      <c r="P154" s="229">
        <f>O154*H154</f>
        <v>0</v>
      </c>
      <c r="Q154" s="229">
        <v>0.0079000000000000008</v>
      </c>
      <c r="R154" s="229">
        <f>Q154*H154</f>
        <v>0.22436</v>
      </c>
      <c r="S154" s="229">
        <v>0</v>
      </c>
      <c r="T154" s="23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1" t="s">
        <v>138</v>
      </c>
      <c r="AT154" s="231" t="s">
        <v>140</v>
      </c>
      <c r="AU154" s="231" t="s">
        <v>84</v>
      </c>
      <c r="AY154" s="19" t="s">
        <v>137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9" t="s">
        <v>82</v>
      </c>
      <c r="BK154" s="232">
        <f>ROUND(I154*H154,2)</f>
        <v>0</v>
      </c>
      <c r="BL154" s="19" t="s">
        <v>138</v>
      </c>
      <c r="BM154" s="231" t="s">
        <v>219</v>
      </c>
    </row>
    <row r="155" s="2" customFormat="1">
      <c r="A155" s="40"/>
      <c r="B155" s="41"/>
      <c r="C155" s="42"/>
      <c r="D155" s="233" t="s">
        <v>147</v>
      </c>
      <c r="E155" s="42"/>
      <c r="F155" s="234" t="s">
        <v>220</v>
      </c>
      <c r="G155" s="42"/>
      <c r="H155" s="42"/>
      <c r="I155" s="138"/>
      <c r="J155" s="42"/>
      <c r="K155" s="42"/>
      <c r="L155" s="46"/>
      <c r="M155" s="235"/>
      <c r="N155" s="23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147</v>
      </c>
      <c r="AU155" s="19" t="s">
        <v>84</v>
      </c>
    </row>
    <row r="156" s="13" customFormat="1">
      <c r="A156" s="13"/>
      <c r="B156" s="237"/>
      <c r="C156" s="238"/>
      <c r="D156" s="233" t="s">
        <v>149</v>
      </c>
      <c r="E156" s="239" t="s">
        <v>28</v>
      </c>
      <c r="F156" s="240" t="s">
        <v>214</v>
      </c>
      <c r="G156" s="238"/>
      <c r="H156" s="239" t="s">
        <v>28</v>
      </c>
      <c r="I156" s="241"/>
      <c r="J156" s="238"/>
      <c r="K156" s="238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149</v>
      </c>
      <c r="AU156" s="246" t="s">
        <v>84</v>
      </c>
      <c r="AV156" s="13" t="s">
        <v>82</v>
      </c>
      <c r="AW156" s="13" t="s">
        <v>35</v>
      </c>
      <c r="AX156" s="13" t="s">
        <v>74</v>
      </c>
      <c r="AY156" s="246" t="s">
        <v>137</v>
      </c>
    </row>
    <row r="157" s="13" customFormat="1">
      <c r="A157" s="13"/>
      <c r="B157" s="237"/>
      <c r="C157" s="238"/>
      <c r="D157" s="233" t="s">
        <v>149</v>
      </c>
      <c r="E157" s="239" t="s">
        <v>28</v>
      </c>
      <c r="F157" s="240" t="s">
        <v>221</v>
      </c>
      <c r="G157" s="238"/>
      <c r="H157" s="239" t="s">
        <v>28</v>
      </c>
      <c r="I157" s="241"/>
      <c r="J157" s="238"/>
      <c r="K157" s="238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149</v>
      </c>
      <c r="AU157" s="246" t="s">
        <v>84</v>
      </c>
      <c r="AV157" s="13" t="s">
        <v>82</v>
      </c>
      <c r="AW157" s="13" t="s">
        <v>35</v>
      </c>
      <c r="AX157" s="13" t="s">
        <v>74</v>
      </c>
      <c r="AY157" s="246" t="s">
        <v>137</v>
      </c>
    </row>
    <row r="158" s="14" customFormat="1">
      <c r="A158" s="14"/>
      <c r="B158" s="247"/>
      <c r="C158" s="248"/>
      <c r="D158" s="233" t="s">
        <v>149</v>
      </c>
      <c r="E158" s="249" t="s">
        <v>28</v>
      </c>
      <c r="F158" s="250" t="s">
        <v>222</v>
      </c>
      <c r="G158" s="248"/>
      <c r="H158" s="251">
        <v>28.399999999999999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149</v>
      </c>
      <c r="AU158" s="257" t="s">
        <v>84</v>
      </c>
      <c r="AV158" s="14" t="s">
        <v>84</v>
      </c>
      <c r="AW158" s="14" t="s">
        <v>35</v>
      </c>
      <c r="AX158" s="14" t="s">
        <v>82</v>
      </c>
      <c r="AY158" s="257" t="s">
        <v>137</v>
      </c>
    </row>
    <row r="159" s="2" customFormat="1" ht="16.5" customHeight="1">
      <c r="A159" s="40"/>
      <c r="B159" s="41"/>
      <c r="C159" s="220" t="s">
        <v>223</v>
      </c>
      <c r="D159" s="220" t="s">
        <v>140</v>
      </c>
      <c r="E159" s="221" t="s">
        <v>224</v>
      </c>
      <c r="F159" s="222" t="s">
        <v>225</v>
      </c>
      <c r="G159" s="223" t="s">
        <v>155</v>
      </c>
      <c r="H159" s="224">
        <v>30.600000000000001</v>
      </c>
      <c r="I159" s="225"/>
      <c r="J159" s="226">
        <f>ROUND(I159*H159,2)</f>
        <v>0</v>
      </c>
      <c r="K159" s="222" t="s">
        <v>144</v>
      </c>
      <c r="L159" s="46"/>
      <c r="M159" s="227" t="s">
        <v>28</v>
      </c>
      <c r="N159" s="228" t="s">
        <v>45</v>
      </c>
      <c r="O159" s="86"/>
      <c r="P159" s="229">
        <f>O159*H159</f>
        <v>0</v>
      </c>
      <c r="Q159" s="229">
        <v>0.018380000000000001</v>
      </c>
      <c r="R159" s="229">
        <f>Q159*H159</f>
        <v>0.56242800000000004</v>
      </c>
      <c r="S159" s="229">
        <v>0</v>
      </c>
      <c r="T159" s="23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1" t="s">
        <v>138</v>
      </c>
      <c r="AT159" s="231" t="s">
        <v>140</v>
      </c>
      <c r="AU159" s="231" t="s">
        <v>84</v>
      </c>
      <c r="AY159" s="19" t="s">
        <v>137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9" t="s">
        <v>82</v>
      </c>
      <c r="BK159" s="232">
        <f>ROUND(I159*H159,2)</f>
        <v>0</v>
      </c>
      <c r="BL159" s="19" t="s">
        <v>138</v>
      </c>
      <c r="BM159" s="231" t="s">
        <v>226</v>
      </c>
    </row>
    <row r="160" s="2" customFormat="1">
      <c r="A160" s="40"/>
      <c r="B160" s="41"/>
      <c r="C160" s="42"/>
      <c r="D160" s="233" t="s">
        <v>147</v>
      </c>
      <c r="E160" s="42"/>
      <c r="F160" s="234" t="s">
        <v>227</v>
      </c>
      <c r="G160" s="42"/>
      <c r="H160" s="42"/>
      <c r="I160" s="138"/>
      <c r="J160" s="42"/>
      <c r="K160" s="42"/>
      <c r="L160" s="46"/>
      <c r="M160" s="235"/>
      <c r="N160" s="236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147</v>
      </c>
      <c r="AU160" s="19" t="s">
        <v>84</v>
      </c>
    </row>
    <row r="161" s="13" customFormat="1">
      <c r="A161" s="13"/>
      <c r="B161" s="237"/>
      <c r="C161" s="238"/>
      <c r="D161" s="233" t="s">
        <v>149</v>
      </c>
      <c r="E161" s="239" t="s">
        <v>28</v>
      </c>
      <c r="F161" s="240" t="s">
        <v>214</v>
      </c>
      <c r="G161" s="238"/>
      <c r="H161" s="239" t="s">
        <v>28</v>
      </c>
      <c r="I161" s="241"/>
      <c r="J161" s="238"/>
      <c r="K161" s="238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149</v>
      </c>
      <c r="AU161" s="246" t="s">
        <v>84</v>
      </c>
      <c r="AV161" s="13" t="s">
        <v>82</v>
      </c>
      <c r="AW161" s="13" t="s">
        <v>35</v>
      </c>
      <c r="AX161" s="13" t="s">
        <v>74</v>
      </c>
      <c r="AY161" s="246" t="s">
        <v>137</v>
      </c>
    </row>
    <row r="162" s="13" customFormat="1">
      <c r="A162" s="13"/>
      <c r="B162" s="237"/>
      <c r="C162" s="238"/>
      <c r="D162" s="233" t="s">
        <v>149</v>
      </c>
      <c r="E162" s="239" t="s">
        <v>28</v>
      </c>
      <c r="F162" s="240" t="s">
        <v>228</v>
      </c>
      <c r="G162" s="238"/>
      <c r="H162" s="239" t="s">
        <v>28</v>
      </c>
      <c r="I162" s="241"/>
      <c r="J162" s="238"/>
      <c r="K162" s="238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149</v>
      </c>
      <c r="AU162" s="246" t="s">
        <v>84</v>
      </c>
      <c r="AV162" s="13" t="s">
        <v>82</v>
      </c>
      <c r="AW162" s="13" t="s">
        <v>35</v>
      </c>
      <c r="AX162" s="13" t="s">
        <v>74</v>
      </c>
      <c r="AY162" s="246" t="s">
        <v>137</v>
      </c>
    </row>
    <row r="163" s="14" customFormat="1">
      <c r="A163" s="14"/>
      <c r="B163" s="247"/>
      <c r="C163" s="248"/>
      <c r="D163" s="233" t="s">
        <v>149</v>
      </c>
      <c r="E163" s="249" t="s">
        <v>28</v>
      </c>
      <c r="F163" s="250" t="s">
        <v>229</v>
      </c>
      <c r="G163" s="248"/>
      <c r="H163" s="251">
        <v>158.66999999999999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149</v>
      </c>
      <c r="AU163" s="257" t="s">
        <v>84</v>
      </c>
      <c r="AV163" s="14" t="s">
        <v>84</v>
      </c>
      <c r="AW163" s="14" t="s">
        <v>35</v>
      </c>
      <c r="AX163" s="14" t="s">
        <v>74</v>
      </c>
      <c r="AY163" s="257" t="s">
        <v>137</v>
      </c>
    </row>
    <row r="164" s="14" customFormat="1">
      <c r="A164" s="14"/>
      <c r="B164" s="247"/>
      <c r="C164" s="248"/>
      <c r="D164" s="233" t="s">
        <v>149</v>
      </c>
      <c r="E164" s="249" t="s">
        <v>28</v>
      </c>
      <c r="F164" s="250" t="s">
        <v>230</v>
      </c>
      <c r="G164" s="248"/>
      <c r="H164" s="251">
        <v>-18.738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149</v>
      </c>
      <c r="AU164" s="257" t="s">
        <v>84</v>
      </c>
      <c r="AV164" s="14" t="s">
        <v>84</v>
      </c>
      <c r="AW164" s="14" t="s">
        <v>35</v>
      </c>
      <c r="AX164" s="14" t="s">
        <v>74</v>
      </c>
      <c r="AY164" s="257" t="s">
        <v>137</v>
      </c>
    </row>
    <row r="165" s="13" customFormat="1">
      <c r="A165" s="13"/>
      <c r="B165" s="237"/>
      <c r="C165" s="238"/>
      <c r="D165" s="233" t="s">
        <v>149</v>
      </c>
      <c r="E165" s="239" t="s">
        <v>28</v>
      </c>
      <c r="F165" s="240" t="s">
        <v>231</v>
      </c>
      <c r="G165" s="238"/>
      <c r="H165" s="239" t="s">
        <v>28</v>
      </c>
      <c r="I165" s="241"/>
      <c r="J165" s="238"/>
      <c r="K165" s="238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149</v>
      </c>
      <c r="AU165" s="246" t="s">
        <v>84</v>
      </c>
      <c r="AV165" s="13" t="s">
        <v>82</v>
      </c>
      <c r="AW165" s="13" t="s">
        <v>35</v>
      </c>
      <c r="AX165" s="13" t="s">
        <v>74</v>
      </c>
      <c r="AY165" s="246" t="s">
        <v>137</v>
      </c>
    </row>
    <row r="166" s="14" customFormat="1">
      <c r="A166" s="14"/>
      <c r="B166" s="247"/>
      <c r="C166" s="248"/>
      <c r="D166" s="233" t="s">
        <v>149</v>
      </c>
      <c r="E166" s="249" t="s">
        <v>28</v>
      </c>
      <c r="F166" s="250" t="s">
        <v>232</v>
      </c>
      <c r="G166" s="248"/>
      <c r="H166" s="251">
        <v>10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149</v>
      </c>
      <c r="AU166" s="257" t="s">
        <v>84</v>
      </c>
      <c r="AV166" s="14" t="s">
        <v>84</v>
      </c>
      <c r="AW166" s="14" t="s">
        <v>35</v>
      </c>
      <c r="AX166" s="14" t="s">
        <v>74</v>
      </c>
      <c r="AY166" s="257" t="s">
        <v>137</v>
      </c>
    </row>
    <row r="167" s="14" customFormat="1">
      <c r="A167" s="14"/>
      <c r="B167" s="247"/>
      <c r="C167" s="248"/>
      <c r="D167" s="233" t="s">
        <v>149</v>
      </c>
      <c r="E167" s="249" t="s">
        <v>28</v>
      </c>
      <c r="F167" s="250" t="s">
        <v>233</v>
      </c>
      <c r="G167" s="248"/>
      <c r="H167" s="251">
        <v>3.0680000000000001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149</v>
      </c>
      <c r="AU167" s="257" t="s">
        <v>84</v>
      </c>
      <c r="AV167" s="14" t="s">
        <v>84</v>
      </c>
      <c r="AW167" s="14" t="s">
        <v>35</v>
      </c>
      <c r="AX167" s="14" t="s">
        <v>74</v>
      </c>
      <c r="AY167" s="257" t="s">
        <v>137</v>
      </c>
    </row>
    <row r="168" s="16" customFormat="1">
      <c r="A168" s="16"/>
      <c r="B168" s="269"/>
      <c r="C168" s="270"/>
      <c r="D168" s="233" t="s">
        <v>149</v>
      </c>
      <c r="E168" s="271" t="s">
        <v>28</v>
      </c>
      <c r="F168" s="272" t="s">
        <v>234</v>
      </c>
      <c r="G168" s="270"/>
      <c r="H168" s="273">
        <v>153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9" t="s">
        <v>149</v>
      </c>
      <c r="AU168" s="279" t="s">
        <v>84</v>
      </c>
      <c r="AV168" s="16" t="s">
        <v>164</v>
      </c>
      <c r="AW168" s="16" t="s">
        <v>35</v>
      </c>
      <c r="AX168" s="16" t="s">
        <v>74</v>
      </c>
      <c r="AY168" s="279" t="s">
        <v>137</v>
      </c>
    </row>
    <row r="169" s="13" customFormat="1">
      <c r="A169" s="13"/>
      <c r="B169" s="237"/>
      <c r="C169" s="238"/>
      <c r="D169" s="233" t="s">
        <v>149</v>
      </c>
      <c r="E169" s="239" t="s">
        <v>28</v>
      </c>
      <c r="F169" s="240" t="s">
        <v>235</v>
      </c>
      <c r="G169" s="238"/>
      <c r="H169" s="239" t="s">
        <v>28</v>
      </c>
      <c r="I169" s="241"/>
      <c r="J169" s="238"/>
      <c r="K169" s="238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149</v>
      </c>
      <c r="AU169" s="246" t="s">
        <v>84</v>
      </c>
      <c r="AV169" s="13" t="s">
        <v>82</v>
      </c>
      <c r="AW169" s="13" t="s">
        <v>35</v>
      </c>
      <c r="AX169" s="13" t="s">
        <v>74</v>
      </c>
      <c r="AY169" s="246" t="s">
        <v>137</v>
      </c>
    </row>
    <row r="170" s="14" customFormat="1">
      <c r="A170" s="14"/>
      <c r="B170" s="247"/>
      <c r="C170" s="248"/>
      <c r="D170" s="233" t="s">
        <v>149</v>
      </c>
      <c r="E170" s="249" t="s">
        <v>28</v>
      </c>
      <c r="F170" s="250" t="s">
        <v>236</v>
      </c>
      <c r="G170" s="248"/>
      <c r="H170" s="251">
        <v>30.600000000000001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149</v>
      </c>
      <c r="AU170" s="257" t="s">
        <v>84</v>
      </c>
      <c r="AV170" s="14" t="s">
        <v>84</v>
      </c>
      <c r="AW170" s="14" t="s">
        <v>35</v>
      </c>
      <c r="AX170" s="14" t="s">
        <v>74</v>
      </c>
      <c r="AY170" s="257" t="s">
        <v>137</v>
      </c>
    </row>
    <row r="171" s="16" customFormat="1">
      <c r="A171" s="16"/>
      <c r="B171" s="269"/>
      <c r="C171" s="270"/>
      <c r="D171" s="233" t="s">
        <v>149</v>
      </c>
      <c r="E171" s="271" t="s">
        <v>28</v>
      </c>
      <c r="F171" s="272" t="s">
        <v>237</v>
      </c>
      <c r="G171" s="270"/>
      <c r="H171" s="273">
        <v>30.600000000000001</v>
      </c>
      <c r="I171" s="274"/>
      <c r="J171" s="270"/>
      <c r="K171" s="270"/>
      <c r="L171" s="275"/>
      <c r="M171" s="276"/>
      <c r="N171" s="277"/>
      <c r="O171" s="277"/>
      <c r="P171" s="277"/>
      <c r="Q171" s="277"/>
      <c r="R171" s="277"/>
      <c r="S171" s="277"/>
      <c r="T171" s="278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79" t="s">
        <v>149</v>
      </c>
      <c r="AU171" s="279" t="s">
        <v>84</v>
      </c>
      <c r="AV171" s="16" t="s">
        <v>164</v>
      </c>
      <c r="AW171" s="16" t="s">
        <v>35</v>
      </c>
      <c r="AX171" s="16" t="s">
        <v>82</v>
      </c>
      <c r="AY171" s="279" t="s">
        <v>137</v>
      </c>
    </row>
    <row r="172" s="2" customFormat="1" ht="16.5" customHeight="1">
      <c r="A172" s="40"/>
      <c r="B172" s="41"/>
      <c r="C172" s="220" t="s">
        <v>238</v>
      </c>
      <c r="D172" s="220" t="s">
        <v>140</v>
      </c>
      <c r="E172" s="221" t="s">
        <v>203</v>
      </c>
      <c r="F172" s="222" t="s">
        <v>204</v>
      </c>
      <c r="G172" s="223" t="s">
        <v>155</v>
      </c>
      <c r="H172" s="224">
        <v>61.200000000000003</v>
      </c>
      <c r="I172" s="225"/>
      <c r="J172" s="226">
        <f>ROUND(I172*H172,2)</f>
        <v>0</v>
      </c>
      <c r="K172" s="222" t="s">
        <v>144</v>
      </c>
      <c r="L172" s="46"/>
      <c r="M172" s="227" t="s">
        <v>28</v>
      </c>
      <c r="N172" s="228" t="s">
        <v>45</v>
      </c>
      <c r="O172" s="86"/>
      <c r="P172" s="229">
        <f>O172*H172</f>
        <v>0</v>
      </c>
      <c r="Q172" s="229">
        <v>0.0079000000000000008</v>
      </c>
      <c r="R172" s="229">
        <f>Q172*H172</f>
        <v>0.48348000000000008</v>
      </c>
      <c r="S172" s="229">
        <v>0</v>
      </c>
      <c r="T172" s="230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31" t="s">
        <v>138</v>
      </c>
      <c r="AT172" s="231" t="s">
        <v>140</v>
      </c>
      <c r="AU172" s="231" t="s">
        <v>84</v>
      </c>
      <c r="AY172" s="19" t="s">
        <v>137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9" t="s">
        <v>82</v>
      </c>
      <c r="BK172" s="232">
        <f>ROUND(I172*H172,2)</f>
        <v>0</v>
      </c>
      <c r="BL172" s="19" t="s">
        <v>138</v>
      </c>
      <c r="BM172" s="231" t="s">
        <v>239</v>
      </c>
    </row>
    <row r="173" s="2" customFormat="1">
      <c r="A173" s="40"/>
      <c r="B173" s="41"/>
      <c r="C173" s="42"/>
      <c r="D173" s="233" t="s">
        <v>147</v>
      </c>
      <c r="E173" s="42"/>
      <c r="F173" s="234" t="s">
        <v>206</v>
      </c>
      <c r="G173" s="42"/>
      <c r="H173" s="42"/>
      <c r="I173" s="138"/>
      <c r="J173" s="42"/>
      <c r="K173" s="42"/>
      <c r="L173" s="46"/>
      <c r="M173" s="235"/>
      <c r="N173" s="236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147</v>
      </c>
      <c r="AU173" s="19" t="s">
        <v>84</v>
      </c>
    </row>
    <row r="174" s="13" customFormat="1">
      <c r="A174" s="13"/>
      <c r="B174" s="237"/>
      <c r="C174" s="238"/>
      <c r="D174" s="233" t="s">
        <v>149</v>
      </c>
      <c r="E174" s="239" t="s">
        <v>28</v>
      </c>
      <c r="F174" s="240" t="s">
        <v>214</v>
      </c>
      <c r="G174" s="238"/>
      <c r="H174" s="239" t="s">
        <v>28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149</v>
      </c>
      <c r="AU174" s="246" t="s">
        <v>84</v>
      </c>
      <c r="AV174" s="13" t="s">
        <v>82</v>
      </c>
      <c r="AW174" s="13" t="s">
        <v>35</v>
      </c>
      <c r="AX174" s="13" t="s">
        <v>74</v>
      </c>
      <c r="AY174" s="246" t="s">
        <v>137</v>
      </c>
    </row>
    <row r="175" s="13" customFormat="1">
      <c r="A175" s="13"/>
      <c r="B175" s="237"/>
      <c r="C175" s="238"/>
      <c r="D175" s="233" t="s">
        <v>149</v>
      </c>
      <c r="E175" s="239" t="s">
        <v>28</v>
      </c>
      <c r="F175" s="240" t="s">
        <v>240</v>
      </c>
      <c r="G175" s="238"/>
      <c r="H175" s="239" t="s">
        <v>28</v>
      </c>
      <c r="I175" s="241"/>
      <c r="J175" s="238"/>
      <c r="K175" s="238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149</v>
      </c>
      <c r="AU175" s="246" t="s">
        <v>84</v>
      </c>
      <c r="AV175" s="13" t="s">
        <v>82</v>
      </c>
      <c r="AW175" s="13" t="s">
        <v>35</v>
      </c>
      <c r="AX175" s="13" t="s">
        <v>74</v>
      </c>
      <c r="AY175" s="246" t="s">
        <v>137</v>
      </c>
    </row>
    <row r="176" s="14" customFormat="1">
      <c r="A176" s="14"/>
      <c r="B176" s="247"/>
      <c r="C176" s="248"/>
      <c r="D176" s="233" t="s">
        <v>149</v>
      </c>
      <c r="E176" s="249" t="s">
        <v>28</v>
      </c>
      <c r="F176" s="250" t="s">
        <v>241</v>
      </c>
      <c r="G176" s="248"/>
      <c r="H176" s="251">
        <v>61.200000000000003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149</v>
      </c>
      <c r="AU176" s="257" t="s">
        <v>84</v>
      </c>
      <c r="AV176" s="14" t="s">
        <v>84</v>
      </c>
      <c r="AW176" s="14" t="s">
        <v>35</v>
      </c>
      <c r="AX176" s="14" t="s">
        <v>82</v>
      </c>
      <c r="AY176" s="257" t="s">
        <v>137</v>
      </c>
    </row>
    <row r="177" s="2" customFormat="1" ht="16.5" customHeight="1">
      <c r="A177" s="40"/>
      <c r="B177" s="41"/>
      <c r="C177" s="220" t="s">
        <v>242</v>
      </c>
      <c r="D177" s="220" t="s">
        <v>140</v>
      </c>
      <c r="E177" s="221" t="s">
        <v>243</v>
      </c>
      <c r="F177" s="222" t="s">
        <v>244</v>
      </c>
      <c r="G177" s="223" t="s">
        <v>155</v>
      </c>
      <c r="H177" s="224">
        <v>76.5</v>
      </c>
      <c r="I177" s="225"/>
      <c r="J177" s="226">
        <f>ROUND(I177*H177,2)</f>
        <v>0</v>
      </c>
      <c r="K177" s="222" t="s">
        <v>144</v>
      </c>
      <c r="L177" s="46"/>
      <c r="M177" s="227" t="s">
        <v>28</v>
      </c>
      <c r="N177" s="228" t="s">
        <v>45</v>
      </c>
      <c r="O177" s="86"/>
      <c r="P177" s="229">
        <f>O177*H177</f>
        <v>0</v>
      </c>
      <c r="Q177" s="229">
        <v>0.0030000000000000001</v>
      </c>
      <c r="R177" s="229">
        <f>Q177*H177</f>
        <v>0.22950000000000001</v>
      </c>
      <c r="S177" s="229">
        <v>0</v>
      </c>
      <c r="T177" s="230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1" t="s">
        <v>138</v>
      </c>
      <c r="AT177" s="231" t="s">
        <v>140</v>
      </c>
      <c r="AU177" s="231" t="s">
        <v>84</v>
      </c>
      <c r="AY177" s="19" t="s">
        <v>137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9" t="s">
        <v>82</v>
      </c>
      <c r="BK177" s="232">
        <f>ROUND(I177*H177,2)</f>
        <v>0</v>
      </c>
      <c r="BL177" s="19" t="s">
        <v>138</v>
      </c>
      <c r="BM177" s="231" t="s">
        <v>245</v>
      </c>
    </row>
    <row r="178" s="2" customFormat="1">
      <c r="A178" s="40"/>
      <c r="B178" s="41"/>
      <c r="C178" s="42"/>
      <c r="D178" s="233" t="s">
        <v>147</v>
      </c>
      <c r="E178" s="42"/>
      <c r="F178" s="234" t="s">
        <v>246</v>
      </c>
      <c r="G178" s="42"/>
      <c r="H178" s="42"/>
      <c r="I178" s="138"/>
      <c r="J178" s="42"/>
      <c r="K178" s="42"/>
      <c r="L178" s="46"/>
      <c r="M178" s="235"/>
      <c r="N178" s="236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147</v>
      </c>
      <c r="AU178" s="19" t="s">
        <v>84</v>
      </c>
    </row>
    <row r="179" s="13" customFormat="1">
      <c r="A179" s="13"/>
      <c r="B179" s="237"/>
      <c r="C179" s="238"/>
      <c r="D179" s="233" t="s">
        <v>149</v>
      </c>
      <c r="E179" s="239" t="s">
        <v>28</v>
      </c>
      <c r="F179" s="240" t="s">
        <v>247</v>
      </c>
      <c r="G179" s="238"/>
      <c r="H179" s="239" t="s">
        <v>28</v>
      </c>
      <c r="I179" s="241"/>
      <c r="J179" s="238"/>
      <c r="K179" s="238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149</v>
      </c>
      <c r="AU179" s="246" t="s">
        <v>84</v>
      </c>
      <c r="AV179" s="13" t="s">
        <v>82</v>
      </c>
      <c r="AW179" s="13" t="s">
        <v>35</v>
      </c>
      <c r="AX179" s="13" t="s">
        <v>74</v>
      </c>
      <c r="AY179" s="246" t="s">
        <v>137</v>
      </c>
    </row>
    <row r="180" s="13" customFormat="1">
      <c r="A180" s="13"/>
      <c r="B180" s="237"/>
      <c r="C180" s="238"/>
      <c r="D180" s="233" t="s">
        <v>149</v>
      </c>
      <c r="E180" s="239" t="s">
        <v>28</v>
      </c>
      <c r="F180" s="240" t="s">
        <v>228</v>
      </c>
      <c r="G180" s="238"/>
      <c r="H180" s="239" t="s">
        <v>28</v>
      </c>
      <c r="I180" s="241"/>
      <c r="J180" s="238"/>
      <c r="K180" s="238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149</v>
      </c>
      <c r="AU180" s="246" t="s">
        <v>84</v>
      </c>
      <c r="AV180" s="13" t="s">
        <v>82</v>
      </c>
      <c r="AW180" s="13" t="s">
        <v>35</v>
      </c>
      <c r="AX180" s="13" t="s">
        <v>74</v>
      </c>
      <c r="AY180" s="246" t="s">
        <v>137</v>
      </c>
    </row>
    <row r="181" s="14" customFormat="1">
      <c r="A181" s="14"/>
      <c r="B181" s="247"/>
      <c r="C181" s="248"/>
      <c r="D181" s="233" t="s">
        <v>149</v>
      </c>
      <c r="E181" s="249" t="s">
        <v>28</v>
      </c>
      <c r="F181" s="250" t="s">
        <v>229</v>
      </c>
      <c r="G181" s="248"/>
      <c r="H181" s="251">
        <v>158.66999999999999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149</v>
      </c>
      <c r="AU181" s="257" t="s">
        <v>84</v>
      </c>
      <c r="AV181" s="14" t="s">
        <v>84</v>
      </c>
      <c r="AW181" s="14" t="s">
        <v>35</v>
      </c>
      <c r="AX181" s="14" t="s">
        <v>74</v>
      </c>
      <c r="AY181" s="257" t="s">
        <v>137</v>
      </c>
    </row>
    <row r="182" s="14" customFormat="1">
      <c r="A182" s="14"/>
      <c r="B182" s="247"/>
      <c r="C182" s="248"/>
      <c r="D182" s="233" t="s">
        <v>149</v>
      </c>
      <c r="E182" s="249" t="s">
        <v>28</v>
      </c>
      <c r="F182" s="250" t="s">
        <v>230</v>
      </c>
      <c r="G182" s="248"/>
      <c r="H182" s="251">
        <v>-18.738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149</v>
      </c>
      <c r="AU182" s="257" t="s">
        <v>84</v>
      </c>
      <c r="AV182" s="14" t="s">
        <v>84</v>
      </c>
      <c r="AW182" s="14" t="s">
        <v>35</v>
      </c>
      <c r="AX182" s="14" t="s">
        <v>74</v>
      </c>
      <c r="AY182" s="257" t="s">
        <v>137</v>
      </c>
    </row>
    <row r="183" s="13" customFormat="1">
      <c r="A183" s="13"/>
      <c r="B183" s="237"/>
      <c r="C183" s="238"/>
      <c r="D183" s="233" t="s">
        <v>149</v>
      </c>
      <c r="E183" s="239" t="s">
        <v>28</v>
      </c>
      <c r="F183" s="240" t="s">
        <v>231</v>
      </c>
      <c r="G183" s="238"/>
      <c r="H183" s="239" t="s">
        <v>28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149</v>
      </c>
      <c r="AU183" s="246" t="s">
        <v>84</v>
      </c>
      <c r="AV183" s="13" t="s">
        <v>82</v>
      </c>
      <c r="AW183" s="13" t="s">
        <v>35</v>
      </c>
      <c r="AX183" s="13" t="s">
        <v>74</v>
      </c>
      <c r="AY183" s="246" t="s">
        <v>137</v>
      </c>
    </row>
    <row r="184" s="14" customFormat="1">
      <c r="A184" s="14"/>
      <c r="B184" s="247"/>
      <c r="C184" s="248"/>
      <c r="D184" s="233" t="s">
        <v>149</v>
      </c>
      <c r="E184" s="249" t="s">
        <v>28</v>
      </c>
      <c r="F184" s="250" t="s">
        <v>232</v>
      </c>
      <c r="G184" s="248"/>
      <c r="H184" s="251">
        <v>10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149</v>
      </c>
      <c r="AU184" s="257" t="s">
        <v>84</v>
      </c>
      <c r="AV184" s="14" t="s">
        <v>84</v>
      </c>
      <c r="AW184" s="14" t="s">
        <v>35</v>
      </c>
      <c r="AX184" s="14" t="s">
        <v>74</v>
      </c>
      <c r="AY184" s="257" t="s">
        <v>137</v>
      </c>
    </row>
    <row r="185" s="14" customFormat="1">
      <c r="A185" s="14"/>
      <c r="B185" s="247"/>
      <c r="C185" s="248"/>
      <c r="D185" s="233" t="s">
        <v>149</v>
      </c>
      <c r="E185" s="249" t="s">
        <v>28</v>
      </c>
      <c r="F185" s="250" t="s">
        <v>233</v>
      </c>
      <c r="G185" s="248"/>
      <c r="H185" s="251">
        <v>3.0680000000000001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149</v>
      </c>
      <c r="AU185" s="257" t="s">
        <v>84</v>
      </c>
      <c r="AV185" s="14" t="s">
        <v>84</v>
      </c>
      <c r="AW185" s="14" t="s">
        <v>35</v>
      </c>
      <c r="AX185" s="14" t="s">
        <v>74</v>
      </c>
      <c r="AY185" s="257" t="s">
        <v>137</v>
      </c>
    </row>
    <row r="186" s="16" customFormat="1">
      <c r="A186" s="16"/>
      <c r="B186" s="269"/>
      <c r="C186" s="270"/>
      <c r="D186" s="233" t="s">
        <v>149</v>
      </c>
      <c r="E186" s="271" t="s">
        <v>28</v>
      </c>
      <c r="F186" s="272" t="s">
        <v>234</v>
      </c>
      <c r="G186" s="270"/>
      <c r="H186" s="273">
        <v>153</v>
      </c>
      <c r="I186" s="274"/>
      <c r="J186" s="270"/>
      <c r="K186" s="270"/>
      <c r="L186" s="275"/>
      <c r="M186" s="276"/>
      <c r="N186" s="277"/>
      <c r="O186" s="277"/>
      <c r="P186" s="277"/>
      <c r="Q186" s="277"/>
      <c r="R186" s="277"/>
      <c r="S186" s="277"/>
      <c r="T186" s="278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9" t="s">
        <v>149</v>
      </c>
      <c r="AU186" s="279" t="s">
        <v>84</v>
      </c>
      <c r="AV186" s="16" t="s">
        <v>164</v>
      </c>
      <c r="AW186" s="16" t="s">
        <v>35</v>
      </c>
      <c r="AX186" s="16" t="s">
        <v>74</v>
      </c>
      <c r="AY186" s="279" t="s">
        <v>137</v>
      </c>
    </row>
    <row r="187" s="13" customFormat="1">
      <c r="A187" s="13"/>
      <c r="B187" s="237"/>
      <c r="C187" s="238"/>
      <c r="D187" s="233" t="s">
        <v>149</v>
      </c>
      <c r="E187" s="239" t="s">
        <v>28</v>
      </c>
      <c r="F187" s="240" t="s">
        <v>248</v>
      </c>
      <c r="G187" s="238"/>
      <c r="H187" s="239" t="s">
        <v>28</v>
      </c>
      <c r="I187" s="241"/>
      <c r="J187" s="238"/>
      <c r="K187" s="238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149</v>
      </c>
      <c r="AU187" s="246" t="s">
        <v>84</v>
      </c>
      <c r="AV187" s="13" t="s">
        <v>82</v>
      </c>
      <c r="AW187" s="13" t="s">
        <v>35</v>
      </c>
      <c r="AX187" s="13" t="s">
        <v>74</v>
      </c>
      <c r="AY187" s="246" t="s">
        <v>137</v>
      </c>
    </row>
    <row r="188" s="14" customFormat="1">
      <c r="A188" s="14"/>
      <c r="B188" s="247"/>
      <c r="C188" s="248"/>
      <c r="D188" s="233" t="s">
        <v>149</v>
      </c>
      <c r="E188" s="249" t="s">
        <v>28</v>
      </c>
      <c r="F188" s="250" t="s">
        <v>249</v>
      </c>
      <c r="G188" s="248"/>
      <c r="H188" s="251">
        <v>76.5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149</v>
      </c>
      <c r="AU188" s="257" t="s">
        <v>84</v>
      </c>
      <c r="AV188" s="14" t="s">
        <v>84</v>
      </c>
      <c r="AW188" s="14" t="s">
        <v>35</v>
      </c>
      <c r="AX188" s="14" t="s">
        <v>74</v>
      </c>
      <c r="AY188" s="257" t="s">
        <v>137</v>
      </c>
    </row>
    <row r="189" s="16" customFormat="1">
      <c r="A189" s="16"/>
      <c r="B189" s="269"/>
      <c r="C189" s="270"/>
      <c r="D189" s="233" t="s">
        <v>149</v>
      </c>
      <c r="E189" s="271" t="s">
        <v>28</v>
      </c>
      <c r="F189" s="272" t="s">
        <v>250</v>
      </c>
      <c r="G189" s="270"/>
      <c r="H189" s="273">
        <v>76.5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79" t="s">
        <v>149</v>
      </c>
      <c r="AU189" s="279" t="s">
        <v>84</v>
      </c>
      <c r="AV189" s="16" t="s">
        <v>164</v>
      </c>
      <c r="AW189" s="16" t="s">
        <v>35</v>
      </c>
      <c r="AX189" s="16" t="s">
        <v>82</v>
      </c>
      <c r="AY189" s="279" t="s">
        <v>137</v>
      </c>
    </row>
    <row r="190" s="2" customFormat="1" ht="16.5" customHeight="1">
      <c r="A190" s="40"/>
      <c r="B190" s="41"/>
      <c r="C190" s="220" t="s">
        <v>251</v>
      </c>
      <c r="D190" s="220" t="s">
        <v>140</v>
      </c>
      <c r="E190" s="221" t="s">
        <v>252</v>
      </c>
      <c r="F190" s="222" t="s">
        <v>253</v>
      </c>
      <c r="G190" s="223" t="s">
        <v>254</v>
      </c>
      <c r="H190" s="224">
        <v>3</v>
      </c>
      <c r="I190" s="225"/>
      <c r="J190" s="226">
        <f>ROUND(I190*H190,2)</f>
        <v>0</v>
      </c>
      <c r="K190" s="222" t="s">
        <v>144</v>
      </c>
      <c r="L190" s="46"/>
      <c r="M190" s="227" t="s">
        <v>28</v>
      </c>
      <c r="N190" s="228" t="s">
        <v>45</v>
      </c>
      <c r="O190" s="86"/>
      <c r="P190" s="229">
        <f>O190*H190</f>
        <v>0</v>
      </c>
      <c r="Q190" s="229">
        <v>1.98</v>
      </c>
      <c r="R190" s="229">
        <f>Q190*H190</f>
        <v>5.9399999999999995</v>
      </c>
      <c r="S190" s="229">
        <v>0</v>
      </c>
      <c r="T190" s="230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1" t="s">
        <v>138</v>
      </c>
      <c r="AT190" s="231" t="s">
        <v>140</v>
      </c>
      <c r="AU190" s="231" t="s">
        <v>84</v>
      </c>
      <c r="AY190" s="19" t="s">
        <v>137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9" t="s">
        <v>82</v>
      </c>
      <c r="BK190" s="232">
        <f>ROUND(I190*H190,2)</f>
        <v>0</v>
      </c>
      <c r="BL190" s="19" t="s">
        <v>138</v>
      </c>
      <c r="BM190" s="231" t="s">
        <v>255</v>
      </c>
    </row>
    <row r="191" s="2" customFormat="1">
      <c r="A191" s="40"/>
      <c r="B191" s="41"/>
      <c r="C191" s="42"/>
      <c r="D191" s="233" t="s">
        <v>147</v>
      </c>
      <c r="E191" s="42"/>
      <c r="F191" s="234" t="s">
        <v>256</v>
      </c>
      <c r="G191" s="42"/>
      <c r="H191" s="42"/>
      <c r="I191" s="138"/>
      <c r="J191" s="42"/>
      <c r="K191" s="42"/>
      <c r="L191" s="46"/>
      <c r="M191" s="235"/>
      <c r="N191" s="236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147</v>
      </c>
      <c r="AU191" s="19" t="s">
        <v>84</v>
      </c>
    </row>
    <row r="192" s="13" customFormat="1">
      <c r="A192" s="13"/>
      <c r="B192" s="237"/>
      <c r="C192" s="238"/>
      <c r="D192" s="233" t="s">
        <v>149</v>
      </c>
      <c r="E192" s="239" t="s">
        <v>28</v>
      </c>
      <c r="F192" s="240" t="s">
        <v>257</v>
      </c>
      <c r="G192" s="238"/>
      <c r="H192" s="239" t="s">
        <v>28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149</v>
      </c>
      <c r="AU192" s="246" t="s">
        <v>84</v>
      </c>
      <c r="AV192" s="13" t="s">
        <v>82</v>
      </c>
      <c r="AW192" s="13" t="s">
        <v>35</v>
      </c>
      <c r="AX192" s="13" t="s">
        <v>74</v>
      </c>
      <c r="AY192" s="246" t="s">
        <v>137</v>
      </c>
    </row>
    <row r="193" s="13" customFormat="1">
      <c r="A193" s="13"/>
      <c r="B193" s="237"/>
      <c r="C193" s="238"/>
      <c r="D193" s="233" t="s">
        <v>149</v>
      </c>
      <c r="E193" s="239" t="s">
        <v>28</v>
      </c>
      <c r="F193" s="240" t="s">
        <v>258</v>
      </c>
      <c r="G193" s="238"/>
      <c r="H193" s="239" t="s">
        <v>28</v>
      </c>
      <c r="I193" s="241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149</v>
      </c>
      <c r="AU193" s="246" t="s">
        <v>84</v>
      </c>
      <c r="AV193" s="13" t="s">
        <v>82</v>
      </c>
      <c r="AW193" s="13" t="s">
        <v>35</v>
      </c>
      <c r="AX193" s="13" t="s">
        <v>74</v>
      </c>
      <c r="AY193" s="246" t="s">
        <v>137</v>
      </c>
    </row>
    <row r="194" s="13" customFormat="1">
      <c r="A194" s="13"/>
      <c r="B194" s="237"/>
      <c r="C194" s="238"/>
      <c r="D194" s="233" t="s">
        <v>149</v>
      </c>
      <c r="E194" s="239" t="s">
        <v>28</v>
      </c>
      <c r="F194" s="240" t="s">
        <v>259</v>
      </c>
      <c r="G194" s="238"/>
      <c r="H194" s="239" t="s">
        <v>28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149</v>
      </c>
      <c r="AU194" s="246" t="s">
        <v>84</v>
      </c>
      <c r="AV194" s="13" t="s">
        <v>82</v>
      </c>
      <c r="AW194" s="13" t="s">
        <v>35</v>
      </c>
      <c r="AX194" s="13" t="s">
        <v>74</v>
      </c>
      <c r="AY194" s="246" t="s">
        <v>137</v>
      </c>
    </row>
    <row r="195" s="14" customFormat="1">
      <c r="A195" s="14"/>
      <c r="B195" s="247"/>
      <c r="C195" s="248"/>
      <c r="D195" s="233" t="s">
        <v>149</v>
      </c>
      <c r="E195" s="249" t="s">
        <v>28</v>
      </c>
      <c r="F195" s="250" t="s">
        <v>260</v>
      </c>
      <c r="G195" s="248"/>
      <c r="H195" s="251">
        <v>3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149</v>
      </c>
      <c r="AU195" s="257" t="s">
        <v>84</v>
      </c>
      <c r="AV195" s="14" t="s">
        <v>84</v>
      </c>
      <c r="AW195" s="14" t="s">
        <v>35</v>
      </c>
      <c r="AX195" s="14" t="s">
        <v>82</v>
      </c>
      <c r="AY195" s="257" t="s">
        <v>137</v>
      </c>
    </row>
    <row r="196" s="13" customFormat="1">
      <c r="A196" s="13"/>
      <c r="B196" s="237"/>
      <c r="C196" s="238"/>
      <c r="D196" s="233" t="s">
        <v>149</v>
      </c>
      <c r="E196" s="239" t="s">
        <v>28</v>
      </c>
      <c r="F196" s="240" t="s">
        <v>261</v>
      </c>
      <c r="G196" s="238"/>
      <c r="H196" s="239" t="s">
        <v>28</v>
      </c>
      <c r="I196" s="241"/>
      <c r="J196" s="238"/>
      <c r="K196" s="238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149</v>
      </c>
      <c r="AU196" s="246" t="s">
        <v>84</v>
      </c>
      <c r="AV196" s="13" t="s">
        <v>82</v>
      </c>
      <c r="AW196" s="13" t="s">
        <v>35</v>
      </c>
      <c r="AX196" s="13" t="s">
        <v>74</v>
      </c>
      <c r="AY196" s="246" t="s">
        <v>137</v>
      </c>
    </row>
    <row r="197" s="13" customFormat="1">
      <c r="A197" s="13"/>
      <c r="B197" s="237"/>
      <c r="C197" s="238"/>
      <c r="D197" s="233" t="s">
        <v>149</v>
      </c>
      <c r="E197" s="239" t="s">
        <v>28</v>
      </c>
      <c r="F197" s="240" t="s">
        <v>262</v>
      </c>
      <c r="G197" s="238"/>
      <c r="H197" s="239" t="s">
        <v>28</v>
      </c>
      <c r="I197" s="241"/>
      <c r="J197" s="238"/>
      <c r="K197" s="238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149</v>
      </c>
      <c r="AU197" s="246" t="s">
        <v>84</v>
      </c>
      <c r="AV197" s="13" t="s">
        <v>82</v>
      </c>
      <c r="AW197" s="13" t="s">
        <v>35</v>
      </c>
      <c r="AX197" s="13" t="s">
        <v>74</v>
      </c>
      <c r="AY197" s="246" t="s">
        <v>137</v>
      </c>
    </row>
    <row r="198" s="13" customFormat="1">
      <c r="A198" s="13"/>
      <c r="B198" s="237"/>
      <c r="C198" s="238"/>
      <c r="D198" s="233" t="s">
        <v>149</v>
      </c>
      <c r="E198" s="239" t="s">
        <v>28</v>
      </c>
      <c r="F198" s="240" t="s">
        <v>263</v>
      </c>
      <c r="G198" s="238"/>
      <c r="H198" s="239" t="s">
        <v>28</v>
      </c>
      <c r="I198" s="241"/>
      <c r="J198" s="238"/>
      <c r="K198" s="238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149</v>
      </c>
      <c r="AU198" s="246" t="s">
        <v>84</v>
      </c>
      <c r="AV198" s="13" t="s">
        <v>82</v>
      </c>
      <c r="AW198" s="13" t="s">
        <v>35</v>
      </c>
      <c r="AX198" s="13" t="s">
        <v>74</v>
      </c>
      <c r="AY198" s="246" t="s">
        <v>137</v>
      </c>
    </row>
    <row r="199" s="2" customFormat="1" ht="16.5" customHeight="1">
      <c r="A199" s="40"/>
      <c r="B199" s="41"/>
      <c r="C199" s="220" t="s">
        <v>8</v>
      </c>
      <c r="D199" s="220" t="s">
        <v>140</v>
      </c>
      <c r="E199" s="221" t="s">
        <v>264</v>
      </c>
      <c r="F199" s="222" t="s">
        <v>265</v>
      </c>
      <c r="G199" s="223" t="s">
        <v>266</v>
      </c>
      <c r="H199" s="224">
        <v>40</v>
      </c>
      <c r="I199" s="225"/>
      <c r="J199" s="226">
        <f>ROUND(I199*H199,2)</f>
        <v>0</v>
      </c>
      <c r="K199" s="222" t="s">
        <v>144</v>
      </c>
      <c r="L199" s="46"/>
      <c r="M199" s="227" t="s">
        <v>28</v>
      </c>
      <c r="N199" s="228" t="s">
        <v>45</v>
      </c>
      <c r="O199" s="86"/>
      <c r="P199" s="229">
        <f>O199*H199</f>
        <v>0</v>
      </c>
      <c r="Q199" s="229">
        <v>2.0000000000000002E-05</v>
      </c>
      <c r="R199" s="229">
        <f>Q199*H199</f>
        <v>0.00080000000000000004</v>
      </c>
      <c r="S199" s="229">
        <v>0</v>
      </c>
      <c r="T199" s="23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31" t="s">
        <v>138</v>
      </c>
      <c r="AT199" s="231" t="s">
        <v>140</v>
      </c>
      <c r="AU199" s="231" t="s">
        <v>84</v>
      </c>
      <c r="AY199" s="19" t="s">
        <v>137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9" t="s">
        <v>82</v>
      </c>
      <c r="BK199" s="232">
        <f>ROUND(I199*H199,2)</f>
        <v>0</v>
      </c>
      <c r="BL199" s="19" t="s">
        <v>138</v>
      </c>
      <c r="BM199" s="231" t="s">
        <v>267</v>
      </c>
    </row>
    <row r="200" s="2" customFormat="1">
      <c r="A200" s="40"/>
      <c r="B200" s="41"/>
      <c r="C200" s="42"/>
      <c r="D200" s="233" t="s">
        <v>147</v>
      </c>
      <c r="E200" s="42"/>
      <c r="F200" s="234" t="s">
        <v>268</v>
      </c>
      <c r="G200" s="42"/>
      <c r="H200" s="42"/>
      <c r="I200" s="138"/>
      <c r="J200" s="42"/>
      <c r="K200" s="42"/>
      <c r="L200" s="46"/>
      <c r="M200" s="235"/>
      <c r="N200" s="236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147</v>
      </c>
      <c r="AU200" s="19" t="s">
        <v>84</v>
      </c>
    </row>
    <row r="201" s="13" customFormat="1">
      <c r="A201" s="13"/>
      <c r="B201" s="237"/>
      <c r="C201" s="238"/>
      <c r="D201" s="233" t="s">
        <v>149</v>
      </c>
      <c r="E201" s="239" t="s">
        <v>28</v>
      </c>
      <c r="F201" s="240" t="s">
        <v>269</v>
      </c>
      <c r="G201" s="238"/>
      <c r="H201" s="239" t="s">
        <v>28</v>
      </c>
      <c r="I201" s="241"/>
      <c r="J201" s="238"/>
      <c r="K201" s="238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149</v>
      </c>
      <c r="AU201" s="246" t="s">
        <v>84</v>
      </c>
      <c r="AV201" s="13" t="s">
        <v>82</v>
      </c>
      <c r="AW201" s="13" t="s">
        <v>35</v>
      </c>
      <c r="AX201" s="13" t="s">
        <v>74</v>
      </c>
      <c r="AY201" s="246" t="s">
        <v>137</v>
      </c>
    </row>
    <row r="202" s="13" customFormat="1">
      <c r="A202" s="13"/>
      <c r="B202" s="237"/>
      <c r="C202" s="238"/>
      <c r="D202" s="233" t="s">
        <v>149</v>
      </c>
      <c r="E202" s="239" t="s">
        <v>28</v>
      </c>
      <c r="F202" s="240" t="s">
        <v>270</v>
      </c>
      <c r="G202" s="238"/>
      <c r="H202" s="239" t="s">
        <v>28</v>
      </c>
      <c r="I202" s="241"/>
      <c r="J202" s="238"/>
      <c r="K202" s="238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149</v>
      </c>
      <c r="AU202" s="246" t="s">
        <v>84</v>
      </c>
      <c r="AV202" s="13" t="s">
        <v>82</v>
      </c>
      <c r="AW202" s="13" t="s">
        <v>35</v>
      </c>
      <c r="AX202" s="13" t="s">
        <v>74</v>
      </c>
      <c r="AY202" s="246" t="s">
        <v>137</v>
      </c>
    </row>
    <row r="203" s="14" customFormat="1">
      <c r="A203" s="14"/>
      <c r="B203" s="247"/>
      <c r="C203" s="248"/>
      <c r="D203" s="233" t="s">
        <v>149</v>
      </c>
      <c r="E203" s="249" t="s">
        <v>28</v>
      </c>
      <c r="F203" s="250" t="s">
        <v>271</v>
      </c>
      <c r="G203" s="248"/>
      <c r="H203" s="251">
        <v>38.700000000000003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149</v>
      </c>
      <c r="AU203" s="257" t="s">
        <v>84</v>
      </c>
      <c r="AV203" s="14" t="s">
        <v>84</v>
      </c>
      <c r="AW203" s="14" t="s">
        <v>35</v>
      </c>
      <c r="AX203" s="14" t="s">
        <v>74</v>
      </c>
      <c r="AY203" s="257" t="s">
        <v>137</v>
      </c>
    </row>
    <row r="204" s="14" customFormat="1">
      <c r="A204" s="14"/>
      <c r="B204" s="247"/>
      <c r="C204" s="248"/>
      <c r="D204" s="233" t="s">
        <v>149</v>
      </c>
      <c r="E204" s="249" t="s">
        <v>28</v>
      </c>
      <c r="F204" s="250" t="s">
        <v>272</v>
      </c>
      <c r="G204" s="248"/>
      <c r="H204" s="251">
        <v>1.3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149</v>
      </c>
      <c r="AU204" s="257" t="s">
        <v>84</v>
      </c>
      <c r="AV204" s="14" t="s">
        <v>84</v>
      </c>
      <c r="AW204" s="14" t="s">
        <v>35</v>
      </c>
      <c r="AX204" s="14" t="s">
        <v>74</v>
      </c>
      <c r="AY204" s="257" t="s">
        <v>137</v>
      </c>
    </row>
    <row r="205" s="15" customFormat="1">
      <c r="A205" s="15"/>
      <c r="B205" s="258"/>
      <c r="C205" s="259"/>
      <c r="D205" s="233" t="s">
        <v>149</v>
      </c>
      <c r="E205" s="260" t="s">
        <v>28</v>
      </c>
      <c r="F205" s="261" t="s">
        <v>163</v>
      </c>
      <c r="G205" s="259"/>
      <c r="H205" s="262">
        <v>40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8" t="s">
        <v>149</v>
      </c>
      <c r="AU205" s="268" t="s">
        <v>84</v>
      </c>
      <c r="AV205" s="15" t="s">
        <v>138</v>
      </c>
      <c r="AW205" s="15" t="s">
        <v>35</v>
      </c>
      <c r="AX205" s="15" t="s">
        <v>82</v>
      </c>
      <c r="AY205" s="268" t="s">
        <v>137</v>
      </c>
    </row>
    <row r="206" s="2" customFormat="1" ht="16.5" customHeight="1">
      <c r="A206" s="40"/>
      <c r="B206" s="41"/>
      <c r="C206" s="220" t="s">
        <v>145</v>
      </c>
      <c r="D206" s="220" t="s">
        <v>140</v>
      </c>
      <c r="E206" s="221" t="s">
        <v>273</v>
      </c>
      <c r="F206" s="222" t="s">
        <v>274</v>
      </c>
      <c r="G206" s="223" t="s">
        <v>143</v>
      </c>
      <c r="H206" s="224">
        <v>1</v>
      </c>
      <c r="I206" s="225"/>
      <c r="J206" s="226">
        <f>ROUND(I206*H206,2)</f>
        <v>0</v>
      </c>
      <c r="K206" s="222" t="s">
        <v>144</v>
      </c>
      <c r="L206" s="46"/>
      <c r="M206" s="227" t="s">
        <v>28</v>
      </c>
      <c r="N206" s="228" t="s">
        <v>45</v>
      </c>
      <c r="O206" s="86"/>
      <c r="P206" s="229">
        <f>O206*H206</f>
        <v>0</v>
      </c>
      <c r="Q206" s="229">
        <v>0.44169999999999998</v>
      </c>
      <c r="R206" s="229">
        <f>Q206*H206</f>
        <v>0.44169999999999998</v>
      </c>
      <c r="S206" s="229">
        <v>0</v>
      </c>
      <c r="T206" s="230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31" t="s">
        <v>138</v>
      </c>
      <c r="AT206" s="231" t="s">
        <v>140</v>
      </c>
      <c r="AU206" s="231" t="s">
        <v>84</v>
      </c>
      <c r="AY206" s="19" t="s">
        <v>137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9" t="s">
        <v>82</v>
      </c>
      <c r="BK206" s="232">
        <f>ROUND(I206*H206,2)</f>
        <v>0</v>
      </c>
      <c r="BL206" s="19" t="s">
        <v>138</v>
      </c>
      <c r="BM206" s="231" t="s">
        <v>275</v>
      </c>
    </row>
    <row r="207" s="2" customFormat="1">
      <c r="A207" s="40"/>
      <c r="B207" s="41"/>
      <c r="C207" s="42"/>
      <c r="D207" s="233" t="s">
        <v>147</v>
      </c>
      <c r="E207" s="42"/>
      <c r="F207" s="234" t="s">
        <v>276</v>
      </c>
      <c r="G207" s="42"/>
      <c r="H207" s="42"/>
      <c r="I207" s="138"/>
      <c r="J207" s="42"/>
      <c r="K207" s="42"/>
      <c r="L207" s="46"/>
      <c r="M207" s="235"/>
      <c r="N207" s="236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147</v>
      </c>
      <c r="AU207" s="19" t="s">
        <v>84</v>
      </c>
    </row>
    <row r="208" s="13" customFormat="1">
      <c r="A208" s="13"/>
      <c r="B208" s="237"/>
      <c r="C208" s="238"/>
      <c r="D208" s="233" t="s">
        <v>149</v>
      </c>
      <c r="E208" s="239" t="s">
        <v>28</v>
      </c>
      <c r="F208" s="240" t="s">
        <v>277</v>
      </c>
      <c r="G208" s="238"/>
      <c r="H208" s="239" t="s">
        <v>28</v>
      </c>
      <c r="I208" s="241"/>
      <c r="J208" s="238"/>
      <c r="K208" s="238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149</v>
      </c>
      <c r="AU208" s="246" t="s">
        <v>84</v>
      </c>
      <c r="AV208" s="13" t="s">
        <v>82</v>
      </c>
      <c r="AW208" s="13" t="s">
        <v>35</v>
      </c>
      <c r="AX208" s="13" t="s">
        <v>74</v>
      </c>
      <c r="AY208" s="246" t="s">
        <v>137</v>
      </c>
    </row>
    <row r="209" s="14" customFormat="1">
      <c r="A209" s="14"/>
      <c r="B209" s="247"/>
      <c r="C209" s="248"/>
      <c r="D209" s="233" t="s">
        <v>149</v>
      </c>
      <c r="E209" s="249" t="s">
        <v>28</v>
      </c>
      <c r="F209" s="250" t="s">
        <v>82</v>
      </c>
      <c r="G209" s="248"/>
      <c r="H209" s="251">
        <v>1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149</v>
      </c>
      <c r="AU209" s="257" t="s">
        <v>84</v>
      </c>
      <c r="AV209" s="14" t="s">
        <v>84</v>
      </c>
      <c r="AW209" s="14" t="s">
        <v>35</v>
      </c>
      <c r="AX209" s="14" t="s">
        <v>82</v>
      </c>
      <c r="AY209" s="257" t="s">
        <v>137</v>
      </c>
    </row>
    <row r="210" s="13" customFormat="1">
      <c r="A210" s="13"/>
      <c r="B210" s="237"/>
      <c r="C210" s="238"/>
      <c r="D210" s="233" t="s">
        <v>149</v>
      </c>
      <c r="E210" s="239" t="s">
        <v>28</v>
      </c>
      <c r="F210" s="240" t="s">
        <v>261</v>
      </c>
      <c r="G210" s="238"/>
      <c r="H210" s="239" t="s">
        <v>28</v>
      </c>
      <c r="I210" s="241"/>
      <c r="J210" s="238"/>
      <c r="K210" s="238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149</v>
      </c>
      <c r="AU210" s="246" t="s">
        <v>84</v>
      </c>
      <c r="AV210" s="13" t="s">
        <v>82</v>
      </c>
      <c r="AW210" s="13" t="s">
        <v>35</v>
      </c>
      <c r="AX210" s="13" t="s">
        <v>74</v>
      </c>
      <c r="AY210" s="246" t="s">
        <v>137</v>
      </c>
    </row>
    <row r="211" s="13" customFormat="1">
      <c r="A211" s="13"/>
      <c r="B211" s="237"/>
      <c r="C211" s="238"/>
      <c r="D211" s="233" t="s">
        <v>149</v>
      </c>
      <c r="E211" s="239" t="s">
        <v>28</v>
      </c>
      <c r="F211" s="240" t="s">
        <v>278</v>
      </c>
      <c r="G211" s="238"/>
      <c r="H211" s="239" t="s">
        <v>28</v>
      </c>
      <c r="I211" s="241"/>
      <c r="J211" s="238"/>
      <c r="K211" s="238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149</v>
      </c>
      <c r="AU211" s="246" t="s">
        <v>84</v>
      </c>
      <c r="AV211" s="13" t="s">
        <v>82</v>
      </c>
      <c r="AW211" s="13" t="s">
        <v>35</v>
      </c>
      <c r="AX211" s="13" t="s">
        <v>74</v>
      </c>
      <c r="AY211" s="246" t="s">
        <v>137</v>
      </c>
    </row>
    <row r="212" s="13" customFormat="1">
      <c r="A212" s="13"/>
      <c r="B212" s="237"/>
      <c r="C212" s="238"/>
      <c r="D212" s="233" t="s">
        <v>149</v>
      </c>
      <c r="E212" s="239" t="s">
        <v>28</v>
      </c>
      <c r="F212" s="240" t="s">
        <v>279</v>
      </c>
      <c r="G212" s="238"/>
      <c r="H212" s="239" t="s">
        <v>28</v>
      </c>
      <c r="I212" s="241"/>
      <c r="J212" s="238"/>
      <c r="K212" s="238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149</v>
      </c>
      <c r="AU212" s="246" t="s">
        <v>84</v>
      </c>
      <c r="AV212" s="13" t="s">
        <v>82</v>
      </c>
      <c r="AW212" s="13" t="s">
        <v>35</v>
      </c>
      <c r="AX212" s="13" t="s">
        <v>74</v>
      </c>
      <c r="AY212" s="246" t="s">
        <v>137</v>
      </c>
    </row>
    <row r="213" s="12" customFormat="1" ht="22.8" customHeight="1">
      <c r="A213" s="12"/>
      <c r="B213" s="204"/>
      <c r="C213" s="205"/>
      <c r="D213" s="206" t="s">
        <v>73</v>
      </c>
      <c r="E213" s="218" t="s">
        <v>209</v>
      </c>
      <c r="F213" s="218" t="s">
        <v>280</v>
      </c>
      <c r="G213" s="205"/>
      <c r="H213" s="205"/>
      <c r="I213" s="208"/>
      <c r="J213" s="219">
        <f>BK213</f>
        <v>0</v>
      </c>
      <c r="K213" s="205"/>
      <c r="L213" s="210"/>
      <c r="M213" s="211"/>
      <c r="N213" s="212"/>
      <c r="O213" s="212"/>
      <c r="P213" s="213">
        <f>SUM(P214:P227)</f>
        <v>0</v>
      </c>
      <c r="Q213" s="212"/>
      <c r="R213" s="213">
        <f>SUM(R214:R227)</f>
        <v>0.0091800000000000007</v>
      </c>
      <c r="S213" s="212"/>
      <c r="T213" s="214">
        <f>SUM(T214:T227)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5" t="s">
        <v>82</v>
      </c>
      <c r="AT213" s="216" t="s">
        <v>73</v>
      </c>
      <c r="AU213" s="216" t="s">
        <v>82</v>
      </c>
      <c r="AY213" s="215" t="s">
        <v>137</v>
      </c>
      <c r="BK213" s="217">
        <f>SUM(BK214:BK227)</f>
        <v>0</v>
      </c>
    </row>
    <row r="214" s="2" customFormat="1" ht="16.5" customHeight="1">
      <c r="A214" s="40"/>
      <c r="B214" s="41"/>
      <c r="C214" s="220" t="s">
        <v>281</v>
      </c>
      <c r="D214" s="220" t="s">
        <v>140</v>
      </c>
      <c r="E214" s="221" t="s">
        <v>282</v>
      </c>
      <c r="F214" s="222" t="s">
        <v>283</v>
      </c>
      <c r="G214" s="223" t="s">
        <v>155</v>
      </c>
      <c r="H214" s="224">
        <v>30</v>
      </c>
      <c r="I214" s="225"/>
      <c r="J214" s="226">
        <f>ROUND(I214*H214,2)</f>
        <v>0</v>
      </c>
      <c r="K214" s="222" t="s">
        <v>144</v>
      </c>
      <c r="L214" s="46"/>
      <c r="M214" s="227" t="s">
        <v>28</v>
      </c>
      <c r="N214" s="228" t="s">
        <v>45</v>
      </c>
      <c r="O214" s="86"/>
      <c r="P214" s="229">
        <f>O214*H214</f>
        <v>0</v>
      </c>
      <c r="Q214" s="229">
        <v>0.00021000000000000001</v>
      </c>
      <c r="R214" s="229">
        <f>Q214*H214</f>
        <v>0.0063</v>
      </c>
      <c r="S214" s="229">
        <v>0</v>
      </c>
      <c r="T214" s="230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31" t="s">
        <v>138</v>
      </c>
      <c r="AT214" s="231" t="s">
        <v>140</v>
      </c>
      <c r="AU214" s="231" t="s">
        <v>84</v>
      </c>
      <c r="AY214" s="19" t="s">
        <v>137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9" t="s">
        <v>82</v>
      </c>
      <c r="BK214" s="232">
        <f>ROUND(I214*H214,2)</f>
        <v>0</v>
      </c>
      <c r="BL214" s="19" t="s">
        <v>138</v>
      </c>
      <c r="BM214" s="231" t="s">
        <v>284</v>
      </c>
    </row>
    <row r="215" s="2" customFormat="1">
      <c r="A215" s="40"/>
      <c r="B215" s="41"/>
      <c r="C215" s="42"/>
      <c r="D215" s="233" t="s">
        <v>147</v>
      </c>
      <c r="E215" s="42"/>
      <c r="F215" s="234" t="s">
        <v>285</v>
      </c>
      <c r="G215" s="42"/>
      <c r="H215" s="42"/>
      <c r="I215" s="138"/>
      <c r="J215" s="42"/>
      <c r="K215" s="42"/>
      <c r="L215" s="46"/>
      <c r="M215" s="235"/>
      <c r="N215" s="23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147</v>
      </c>
      <c r="AU215" s="19" t="s">
        <v>84</v>
      </c>
    </row>
    <row r="216" s="13" customFormat="1">
      <c r="A216" s="13"/>
      <c r="B216" s="237"/>
      <c r="C216" s="238"/>
      <c r="D216" s="233" t="s">
        <v>149</v>
      </c>
      <c r="E216" s="239" t="s">
        <v>28</v>
      </c>
      <c r="F216" s="240" t="s">
        <v>286</v>
      </c>
      <c r="G216" s="238"/>
      <c r="H216" s="239" t="s">
        <v>28</v>
      </c>
      <c r="I216" s="241"/>
      <c r="J216" s="238"/>
      <c r="K216" s="238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149</v>
      </c>
      <c r="AU216" s="246" t="s">
        <v>84</v>
      </c>
      <c r="AV216" s="13" t="s">
        <v>82</v>
      </c>
      <c r="AW216" s="13" t="s">
        <v>35</v>
      </c>
      <c r="AX216" s="13" t="s">
        <v>74</v>
      </c>
      <c r="AY216" s="246" t="s">
        <v>137</v>
      </c>
    </row>
    <row r="217" s="14" customFormat="1">
      <c r="A217" s="14"/>
      <c r="B217" s="247"/>
      <c r="C217" s="248"/>
      <c r="D217" s="233" t="s">
        <v>149</v>
      </c>
      <c r="E217" s="249" t="s">
        <v>28</v>
      </c>
      <c r="F217" s="250" t="s">
        <v>287</v>
      </c>
      <c r="G217" s="248"/>
      <c r="H217" s="251">
        <v>30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149</v>
      </c>
      <c r="AU217" s="257" t="s">
        <v>84</v>
      </c>
      <c r="AV217" s="14" t="s">
        <v>84</v>
      </c>
      <c r="AW217" s="14" t="s">
        <v>35</v>
      </c>
      <c r="AX217" s="14" t="s">
        <v>82</v>
      </c>
      <c r="AY217" s="257" t="s">
        <v>137</v>
      </c>
    </row>
    <row r="218" s="2" customFormat="1" ht="16.5" customHeight="1">
      <c r="A218" s="40"/>
      <c r="B218" s="41"/>
      <c r="C218" s="220" t="s">
        <v>288</v>
      </c>
      <c r="D218" s="220" t="s">
        <v>140</v>
      </c>
      <c r="E218" s="221" t="s">
        <v>289</v>
      </c>
      <c r="F218" s="222" t="s">
        <v>290</v>
      </c>
      <c r="G218" s="223" t="s">
        <v>155</v>
      </c>
      <c r="H218" s="224">
        <v>72</v>
      </c>
      <c r="I218" s="225"/>
      <c r="J218" s="226">
        <f>ROUND(I218*H218,2)</f>
        <v>0</v>
      </c>
      <c r="K218" s="222" t="s">
        <v>144</v>
      </c>
      <c r="L218" s="46"/>
      <c r="M218" s="227" t="s">
        <v>28</v>
      </c>
      <c r="N218" s="228" t="s">
        <v>45</v>
      </c>
      <c r="O218" s="86"/>
      <c r="P218" s="229">
        <f>O218*H218</f>
        <v>0</v>
      </c>
      <c r="Q218" s="229">
        <v>4.0000000000000003E-05</v>
      </c>
      <c r="R218" s="229">
        <f>Q218*H218</f>
        <v>0.0028800000000000002</v>
      </c>
      <c r="S218" s="229">
        <v>0</v>
      </c>
      <c r="T218" s="230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1" t="s">
        <v>138</v>
      </c>
      <c r="AT218" s="231" t="s">
        <v>140</v>
      </c>
      <c r="AU218" s="231" t="s">
        <v>84</v>
      </c>
      <c r="AY218" s="19" t="s">
        <v>137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9" t="s">
        <v>82</v>
      </c>
      <c r="BK218" s="232">
        <f>ROUND(I218*H218,2)</f>
        <v>0</v>
      </c>
      <c r="BL218" s="19" t="s">
        <v>138</v>
      </c>
      <c r="BM218" s="231" t="s">
        <v>291</v>
      </c>
    </row>
    <row r="219" s="2" customFormat="1">
      <c r="A219" s="40"/>
      <c r="B219" s="41"/>
      <c r="C219" s="42"/>
      <c r="D219" s="233" t="s">
        <v>147</v>
      </c>
      <c r="E219" s="42"/>
      <c r="F219" s="234" t="s">
        <v>292</v>
      </c>
      <c r="G219" s="42"/>
      <c r="H219" s="42"/>
      <c r="I219" s="138"/>
      <c r="J219" s="42"/>
      <c r="K219" s="42"/>
      <c r="L219" s="46"/>
      <c r="M219" s="235"/>
      <c r="N219" s="236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147</v>
      </c>
      <c r="AU219" s="19" t="s">
        <v>84</v>
      </c>
    </row>
    <row r="220" s="2" customFormat="1" ht="16.5" customHeight="1">
      <c r="A220" s="40"/>
      <c r="B220" s="41"/>
      <c r="C220" s="220" t="s">
        <v>293</v>
      </c>
      <c r="D220" s="220" t="s">
        <v>140</v>
      </c>
      <c r="E220" s="221" t="s">
        <v>294</v>
      </c>
      <c r="F220" s="222" t="s">
        <v>295</v>
      </c>
      <c r="G220" s="223" t="s">
        <v>155</v>
      </c>
      <c r="H220" s="224">
        <v>72</v>
      </c>
      <c r="I220" s="225"/>
      <c r="J220" s="226">
        <f>ROUND(I220*H220,2)</f>
        <v>0</v>
      </c>
      <c r="K220" s="222" t="s">
        <v>28</v>
      </c>
      <c r="L220" s="46"/>
      <c r="M220" s="227" t="s">
        <v>28</v>
      </c>
      <c r="N220" s="228" t="s">
        <v>45</v>
      </c>
      <c r="O220" s="86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31" t="s">
        <v>138</v>
      </c>
      <c r="AT220" s="231" t="s">
        <v>140</v>
      </c>
      <c r="AU220" s="231" t="s">
        <v>84</v>
      </c>
      <c r="AY220" s="19" t="s">
        <v>137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9" t="s">
        <v>82</v>
      </c>
      <c r="BK220" s="232">
        <f>ROUND(I220*H220,2)</f>
        <v>0</v>
      </c>
      <c r="BL220" s="19" t="s">
        <v>138</v>
      </c>
      <c r="BM220" s="231" t="s">
        <v>296</v>
      </c>
    </row>
    <row r="221" s="2" customFormat="1">
      <c r="A221" s="40"/>
      <c r="B221" s="41"/>
      <c r="C221" s="42"/>
      <c r="D221" s="233" t="s">
        <v>147</v>
      </c>
      <c r="E221" s="42"/>
      <c r="F221" s="234" t="s">
        <v>295</v>
      </c>
      <c r="G221" s="42"/>
      <c r="H221" s="42"/>
      <c r="I221" s="138"/>
      <c r="J221" s="42"/>
      <c r="K221" s="42"/>
      <c r="L221" s="46"/>
      <c r="M221" s="235"/>
      <c r="N221" s="236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147</v>
      </c>
      <c r="AU221" s="19" t="s">
        <v>84</v>
      </c>
    </row>
    <row r="222" s="2" customFormat="1" ht="16.5" customHeight="1">
      <c r="A222" s="40"/>
      <c r="B222" s="41"/>
      <c r="C222" s="220" t="s">
        <v>297</v>
      </c>
      <c r="D222" s="220" t="s">
        <v>140</v>
      </c>
      <c r="E222" s="221" t="s">
        <v>298</v>
      </c>
      <c r="F222" s="222" t="s">
        <v>299</v>
      </c>
      <c r="G222" s="223" t="s">
        <v>143</v>
      </c>
      <c r="H222" s="224">
        <v>6</v>
      </c>
      <c r="I222" s="225"/>
      <c r="J222" s="226">
        <f>ROUND(I222*H222,2)</f>
        <v>0</v>
      </c>
      <c r="K222" s="222" t="s">
        <v>28</v>
      </c>
      <c r="L222" s="46"/>
      <c r="M222" s="227" t="s">
        <v>28</v>
      </c>
      <c r="N222" s="228" t="s">
        <v>45</v>
      </c>
      <c r="O222" s="86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1" t="s">
        <v>138</v>
      </c>
      <c r="AT222" s="231" t="s">
        <v>140</v>
      </c>
      <c r="AU222" s="231" t="s">
        <v>84</v>
      </c>
      <c r="AY222" s="19" t="s">
        <v>137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9" t="s">
        <v>82</v>
      </c>
      <c r="BK222" s="232">
        <f>ROUND(I222*H222,2)</f>
        <v>0</v>
      </c>
      <c r="BL222" s="19" t="s">
        <v>138</v>
      </c>
      <c r="BM222" s="231" t="s">
        <v>300</v>
      </c>
    </row>
    <row r="223" s="2" customFormat="1">
      <c r="A223" s="40"/>
      <c r="B223" s="41"/>
      <c r="C223" s="42"/>
      <c r="D223" s="233" t="s">
        <v>147</v>
      </c>
      <c r="E223" s="42"/>
      <c r="F223" s="234" t="s">
        <v>299</v>
      </c>
      <c r="G223" s="42"/>
      <c r="H223" s="42"/>
      <c r="I223" s="138"/>
      <c r="J223" s="42"/>
      <c r="K223" s="42"/>
      <c r="L223" s="46"/>
      <c r="M223" s="235"/>
      <c r="N223" s="236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147</v>
      </c>
      <c r="AU223" s="19" t="s">
        <v>84</v>
      </c>
    </row>
    <row r="224" s="2" customFormat="1" ht="16.5" customHeight="1">
      <c r="A224" s="40"/>
      <c r="B224" s="41"/>
      <c r="C224" s="220" t="s">
        <v>7</v>
      </c>
      <c r="D224" s="220" t="s">
        <v>140</v>
      </c>
      <c r="E224" s="221" t="s">
        <v>301</v>
      </c>
      <c r="F224" s="222" t="s">
        <v>302</v>
      </c>
      <c r="G224" s="223" t="s">
        <v>143</v>
      </c>
      <c r="H224" s="224">
        <v>4</v>
      </c>
      <c r="I224" s="225"/>
      <c r="J224" s="226">
        <f>ROUND(I224*H224,2)</f>
        <v>0</v>
      </c>
      <c r="K224" s="222" t="s">
        <v>28</v>
      </c>
      <c r="L224" s="46"/>
      <c r="M224" s="227" t="s">
        <v>28</v>
      </c>
      <c r="N224" s="228" t="s">
        <v>45</v>
      </c>
      <c r="O224" s="86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31" t="s">
        <v>138</v>
      </c>
      <c r="AT224" s="231" t="s">
        <v>140</v>
      </c>
      <c r="AU224" s="231" t="s">
        <v>84</v>
      </c>
      <c r="AY224" s="19" t="s">
        <v>137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9" t="s">
        <v>82</v>
      </c>
      <c r="BK224" s="232">
        <f>ROUND(I224*H224,2)</f>
        <v>0</v>
      </c>
      <c r="BL224" s="19" t="s">
        <v>138</v>
      </c>
      <c r="BM224" s="231" t="s">
        <v>303</v>
      </c>
    </row>
    <row r="225" s="2" customFormat="1">
      <c r="A225" s="40"/>
      <c r="B225" s="41"/>
      <c r="C225" s="42"/>
      <c r="D225" s="233" t="s">
        <v>147</v>
      </c>
      <c r="E225" s="42"/>
      <c r="F225" s="234" t="s">
        <v>302</v>
      </c>
      <c r="G225" s="42"/>
      <c r="H225" s="42"/>
      <c r="I225" s="138"/>
      <c r="J225" s="42"/>
      <c r="K225" s="42"/>
      <c r="L225" s="46"/>
      <c r="M225" s="235"/>
      <c r="N225" s="236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147</v>
      </c>
      <c r="AU225" s="19" t="s">
        <v>84</v>
      </c>
    </row>
    <row r="226" s="13" customFormat="1">
      <c r="A226" s="13"/>
      <c r="B226" s="237"/>
      <c r="C226" s="238"/>
      <c r="D226" s="233" t="s">
        <v>149</v>
      </c>
      <c r="E226" s="239" t="s">
        <v>28</v>
      </c>
      <c r="F226" s="240" t="s">
        <v>304</v>
      </c>
      <c r="G226" s="238"/>
      <c r="H226" s="239" t="s">
        <v>28</v>
      </c>
      <c r="I226" s="241"/>
      <c r="J226" s="238"/>
      <c r="K226" s="238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149</v>
      </c>
      <c r="AU226" s="246" t="s">
        <v>84</v>
      </c>
      <c r="AV226" s="13" t="s">
        <v>82</v>
      </c>
      <c r="AW226" s="13" t="s">
        <v>35</v>
      </c>
      <c r="AX226" s="13" t="s">
        <v>74</v>
      </c>
      <c r="AY226" s="246" t="s">
        <v>137</v>
      </c>
    </row>
    <row r="227" s="14" customFormat="1">
      <c r="A227" s="14"/>
      <c r="B227" s="247"/>
      <c r="C227" s="248"/>
      <c r="D227" s="233" t="s">
        <v>149</v>
      </c>
      <c r="E227" s="249" t="s">
        <v>28</v>
      </c>
      <c r="F227" s="250" t="s">
        <v>138</v>
      </c>
      <c r="G227" s="248"/>
      <c r="H227" s="251">
        <v>4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149</v>
      </c>
      <c r="AU227" s="257" t="s">
        <v>84</v>
      </c>
      <c r="AV227" s="14" t="s">
        <v>84</v>
      </c>
      <c r="AW227" s="14" t="s">
        <v>35</v>
      </c>
      <c r="AX227" s="14" t="s">
        <v>82</v>
      </c>
      <c r="AY227" s="257" t="s">
        <v>137</v>
      </c>
    </row>
    <row r="228" s="12" customFormat="1" ht="22.8" customHeight="1">
      <c r="A228" s="12"/>
      <c r="B228" s="204"/>
      <c r="C228" s="205"/>
      <c r="D228" s="206" t="s">
        <v>73</v>
      </c>
      <c r="E228" s="218" t="s">
        <v>305</v>
      </c>
      <c r="F228" s="218" t="s">
        <v>306</v>
      </c>
      <c r="G228" s="205"/>
      <c r="H228" s="205"/>
      <c r="I228" s="208"/>
      <c r="J228" s="219">
        <f>BK228</f>
        <v>0</v>
      </c>
      <c r="K228" s="205"/>
      <c r="L228" s="210"/>
      <c r="M228" s="211"/>
      <c r="N228" s="212"/>
      <c r="O228" s="212"/>
      <c r="P228" s="213">
        <f>SUM(P229:P313)</f>
        <v>0</v>
      </c>
      <c r="Q228" s="212"/>
      <c r="R228" s="213">
        <f>SUM(R229:R313)</f>
        <v>0.51838000000000006</v>
      </c>
      <c r="S228" s="212"/>
      <c r="T228" s="214">
        <f>SUM(T229:T313)</f>
        <v>6.5253199999999998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5" t="s">
        <v>82</v>
      </c>
      <c r="AT228" s="216" t="s">
        <v>73</v>
      </c>
      <c r="AU228" s="216" t="s">
        <v>82</v>
      </c>
      <c r="AY228" s="215" t="s">
        <v>137</v>
      </c>
      <c r="BK228" s="217">
        <f>SUM(BK229:BK313)</f>
        <v>0</v>
      </c>
    </row>
    <row r="229" s="2" customFormat="1" ht="16.5" customHeight="1">
      <c r="A229" s="40"/>
      <c r="B229" s="41"/>
      <c r="C229" s="220" t="s">
        <v>307</v>
      </c>
      <c r="D229" s="220" t="s">
        <v>140</v>
      </c>
      <c r="E229" s="221" t="s">
        <v>308</v>
      </c>
      <c r="F229" s="222" t="s">
        <v>309</v>
      </c>
      <c r="G229" s="223" t="s">
        <v>155</v>
      </c>
      <c r="H229" s="224">
        <v>1.8</v>
      </c>
      <c r="I229" s="225"/>
      <c r="J229" s="226">
        <f>ROUND(I229*H229,2)</f>
        <v>0</v>
      </c>
      <c r="K229" s="222" t="s">
        <v>144</v>
      </c>
      <c r="L229" s="46"/>
      <c r="M229" s="227" t="s">
        <v>28</v>
      </c>
      <c r="N229" s="228" t="s">
        <v>45</v>
      </c>
      <c r="O229" s="86"/>
      <c r="P229" s="229">
        <f>O229*H229</f>
        <v>0</v>
      </c>
      <c r="Q229" s="229">
        <v>0</v>
      </c>
      <c r="R229" s="229">
        <f>Q229*H229</f>
        <v>0</v>
      </c>
      <c r="S229" s="229">
        <v>0.075999999999999998</v>
      </c>
      <c r="T229" s="230">
        <f>S229*H229</f>
        <v>0.13680000000000001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31" t="s">
        <v>138</v>
      </c>
      <c r="AT229" s="231" t="s">
        <v>140</v>
      </c>
      <c r="AU229" s="231" t="s">
        <v>84</v>
      </c>
      <c r="AY229" s="19" t="s">
        <v>137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9" t="s">
        <v>82</v>
      </c>
      <c r="BK229" s="232">
        <f>ROUND(I229*H229,2)</f>
        <v>0</v>
      </c>
      <c r="BL229" s="19" t="s">
        <v>138</v>
      </c>
      <c r="BM229" s="231" t="s">
        <v>310</v>
      </c>
    </row>
    <row r="230" s="2" customFormat="1">
      <c r="A230" s="40"/>
      <c r="B230" s="41"/>
      <c r="C230" s="42"/>
      <c r="D230" s="233" t="s">
        <v>147</v>
      </c>
      <c r="E230" s="42"/>
      <c r="F230" s="234" t="s">
        <v>311</v>
      </c>
      <c r="G230" s="42"/>
      <c r="H230" s="42"/>
      <c r="I230" s="138"/>
      <c r="J230" s="42"/>
      <c r="K230" s="42"/>
      <c r="L230" s="46"/>
      <c r="M230" s="235"/>
      <c r="N230" s="236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147</v>
      </c>
      <c r="AU230" s="19" t="s">
        <v>84</v>
      </c>
    </row>
    <row r="231" s="13" customFormat="1">
      <c r="A231" s="13"/>
      <c r="B231" s="237"/>
      <c r="C231" s="238"/>
      <c r="D231" s="233" t="s">
        <v>149</v>
      </c>
      <c r="E231" s="239" t="s">
        <v>28</v>
      </c>
      <c r="F231" s="240" t="s">
        <v>184</v>
      </c>
      <c r="G231" s="238"/>
      <c r="H231" s="239" t="s">
        <v>28</v>
      </c>
      <c r="I231" s="241"/>
      <c r="J231" s="238"/>
      <c r="K231" s="238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149</v>
      </c>
      <c r="AU231" s="246" t="s">
        <v>84</v>
      </c>
      <c r="AV231" s="13" t="s">
        <v>82</v>
      </c>
      <c r="AW231" s="13" t="s">
        <v>35</v>
      </c>
      <c r="AX231" s="13" t="s">
        <v>74</v>
      </c>
      <c r="AY231" s="246" t="s">
        <v>137</v>
      </c>
    </row>
    <row r="232" s="14" customFormat="1">
      <c r="A232" s="14"/>
      <c r="B232" s="247"/>
      <c r="C232" s="248"/>
      <c r="D232" s="233" t="s">
        <v>149</v>
      </c>
      <c r="E232" s="249" t="s">
        <v>28</v>
      </c>
      <c r="F232" s="250" t="s">
        <v>161</v>
      </c>
      <c r="G232" s="248"/>
      <c r="H232" s="251">
        <v>1.8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149</v>
      </c>
      <c r="AU232" s="257" t="s">
        <v>84</v>
      </c>
      <c r="AV232" s="14" t="s">
        <v>84</v>
      </c>
      <c r="AW232" s="14" t="s">
        <v>35</v>
      </c>
      <c r="AX232" s="14" t="s">
        <v>82</v>
      </c>
      <c r="AY232" s="257" t="s">
        <v>137</v>
      </c>
    </row>
    <row r="233" s="2" customFormat="1" ht="16.5" customHeight="1">
      <c r="A233" s="40"/>
      <c r="B233" s="41"/>
      <c r="C233" s="220" t="s">
        <v>312</v>
      </c>
      <c r="D233" s="220" t="s">
        <v>140</v>
      </c>
      <c r="E233" s="221" t="s">
        <v>313</v>
      </c>
      <c r="F233" s="222" t="s">
        <v>314</v>
      </c>
      <c r="G233" s="223" t="s">
        <v>254</v>
      </c>
      <c r="H233" s="224">
        <v>3</v>
      </c>
      <c r="I233" s="225"/>
      <c r="J233" s="226">
        <f>ROUND(I233*H233,2)</f>
        <v>0</v>
      </c>
      <c r="K233" s="222" t="s">
        <v>144</v>
      </c>
      <c r="L233" s="46"/>
      <c r="M233" s="227" t="s">
        <v>28</v>
      </c>
      <c r="N233" s="228" t="s">
        <v>45</v>
      </c>
      <c r="O233" s="86"/>
      <c r="P233" s="229">
        <f>O233*H233</f>
        <v>0</v>
      </c>
      <c r="Q233" s="229">
        <v>0</v>
      </c>
      <c r="R233" s="229">
        <f>Q233*H233</f>
        <v>0</v>
      </c>
      <c r="S233" s="229">
        <v>1.3999999999999999</v>
      </c>
      <c r="T233" s="230">
        <f>S233*H233</f>
        <v>4.1999999999999993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1" t="s">
        <v>138</v>
      </c>
      <c r="AT233" s="231" t="s">
        <v>140</v>
      </c>
      <c r="AU233" s="231" t="s">
        <v>84</v>
      </c>
      <c r="AY233" s="19" t="s">
        <v>137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9" t="s">
        <v>82</v>
      </c>
      <c r="BK233" s="232">
        <f>ROUND(I233*H233,2)</f>
        <v>0</v>
      </c>
      <c r="BL233" s="19" t="s">
        <v>138</v>
      </c>
      <c r="BM233" s="231" t="s">
        <v>315</v>
      </c>
    </row>
    <row r="234" s="2" customFormat="1">
      <c r="A234" s="40"/>
      <c r="B234" s="41"/>
      <c r="C234" s="42"/>
      <c r="D234" s="233" t="s">
        <v>147</v>
      </c>
      <c r="E234" s="42"/>
      <c r="F234" s="234" t="s">
        <v>316</v>
      </c>
      <c r="G234" s="42"/>
      <c r="H234" s="42"/>
      <c r="I234" s="138"/>
      <c r="J234" s="42"/>
      <c r="K234" s="42"/>
      <c r="L234" s="46"/>
      <c r="M234" s="235"/>
      <c r="N234" s="236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147</v>
      </c>
      <c r="AU234" s="19" t="s">
        <v>84</v>
      </c>
    </row>
    <row r="235" s="13" customFormat="1">
      <c r="A235" s="13"/>
      <c r="B235" s="237"/>
      <c r="C235" s="238"/>
      <c r="D235" s="233" t="s">
        <v>149</v>
      </c>
      <c r="E235" s="239" t="s">
        <v>28</v>
      </c>
      <c r="F235" s="240" t="s">
        <v>258</v>
      </c>
      <c r="G235" s="238"/>
      <c r="H235" s="239" t="s">
        <v>28</v>
      </c>
      <c r="I235" s="241"/>
      <c r="J235" s="238"/>
      <c r="K235" s="238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149</v>
      </c>
      <c r="AU235" s="246" t="s">
        <v>84</v>
      </c>
      <c r="AV235" s="13" t="s">
        <v>82</v>
      </c>
      <c r="AW235" s="13" t="s">
        <v>35</v>
      </c>
      <c r="AX235" s="13" t="s">
        <v>74</v>
      </c>
      <c r="AY235" s="246" t="s">
        <v>137</v>
      </c>
    </row>
    <row r="236" s="13" customFormat="1">
      <c r="A236" s="13"/>
      <c r="B236" s="237"/>
      <c r="C236" s="238"/>
      <c r="D236" s="233" t="s">
        <v>149</v>
      </c>
      <c r="E236" s="239" t="s">
        <v>28</v>
      </c>
      <c r="F236" s="240" t="s">
        <v>259</v>
      </c>
      <c r="G236" s="238"/>
      <c r="H236" s="239" t="s">
        <v>28</v>
      </c>
      <c r="I236" s="241"/>
      <c r="J236" s="238"/>
      <c r="K236" s="238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149</v>
      </c>
      <c r="AU236" s="246" t="s">
        <v>84</v>
      </c>
      <c r="AV236" s="13" t="s">
        <v>82</v>
      </c>
      <c r="AW236" s="13" t="s">
        <v>35</v>
      </c>
      <c r="AX236" s="13" t="s">
        <v>74</v>
      </c>
      <c r="AY236" s="246" t="s">
        <v>137</v>
      </c>
    </row>
    <row r="237" s="14" customFormat="1">
      <c r="A237" s="14"/>
      <c r="B237" s="247"/>
      <c r="C237" s="248"/>
      <c r="D237" s="233" t="s">
        <v>149</v>
      </c>
      <c r="E237" s="249" t="s">
        <v>28</v>
      </c>
      <c r="F237" s="250" t="s">
        <v>260</v>
      </c>
      <c r="G237" s="248"/>
      <c r="H237" s="251">
        <v>3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149</v>
      </c>
      <c r="AU237" s="257" t="s">
        <v>84</v>
      </c>
      <c r="AV237" s="14" t="s">
        <v>84</v>
      </c>
      <c r="AW237" s="14" t="s">
        <v>35</v>
      </c>
      <c r="AX237" s="14" t="s">
        <v>82</v>
      </c>
      <c r="AY237" s="257" t="s">
        <v>137</v>
      </c>
    </row>
    <row r="238" s="13" customFormat="1">
      <c r="A238" s="13"/>
      <c r="B238" s="237"/>
      <c r="C238" s="238"/>
      <c r="D238" s="233" t="s">
        <v>149</v>
      </c>
      <c r="E238" s="239" t="s">
        <v>28</v>
      </c>
      <c r="F238" s="240" t="s">
        <v>261</v>
      </c>
      <c r="G238" s="238"/>
      <c r="H238" s="239" t="s">
        <v>28</v>
      </c>
      <c r="I238" s="241"/>
      <c r="J238" s="238"/>
      <c r="K238" s="238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149</v>
      </c>
      <c r="AU238" s="246" t="s">
        <v>84</v>
      </c>
      <c r="AV238" s="13" t="s">
        <v>82</v>
      </c>
      <c r="AW238" s="13" t="s">
        <v>35</v>
      </c>
      <c r="AX238" s="13" t="s">
        <v>74</v>
      </c>
      <c r="AY238" s="246" t="s">
        <v>137</v>
      </c>
    </row>
    <row r="239" s="13" customFormat="1">
      <c r="A239" s="13"/>
      <c r="B239" s="237"/>
      <c r="C239" s="238"/>
      <c r="D239" s="233" t="s">
        <v>149</v>
      </c>
      <c r="E239" s="239" t="s">
        <v>28</v>
      </c>
      <c r="F239" s="240" t="s">
        <v>262</v>
      </c>
      <c r="G239" s="238"/>
      <c r="H239" s="239" t="s">
        <v>28</v>
      </c>
      <c r="I239" s="241"/>
      <c r="J239" s="238"/>
      <c r="K239" s="238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149</v>
      </c>
      <c r="AU239" s="246" t="s">
        <v>84</v>
      </c>
      <c r="AV239" s="13" t="s">
        <v>82</v>
      </c>
      <c r="AW239" s="13" t="s">
        <v>35</v>
      </c>
      <c r="AX239" s="13" t="s">
        <v>74</v>
      </c>
      <c r="AY239" s="246" t="s">
        <v>137</v>
      </c>
    </row>
    <row r="240" s="13" customFormat="1">
      <c r="A240" s="13"/>
      <c r="B240" s="237"/>
      <c r="C240" s="238"/>
      <c r="D240" s="233" t="s">
        <v>149</v>
      </c>
      <c r="E240" s="239" t="s">
        <v>28</v>
      </c>
      <c r="F240" s="240" t="s">
        <v>263</v>
      </c>
      <c r="G240" s="238"/>
      <c r="H240" s="239" t="s">
        <v>28</v>
      </c>
      <c r="I240" s="241"/>
      <c r="J240" s="238"/>
      <c r="K240" s="238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149</v>
      </c>
      <c r="AU240" s="246" t="s">
        <v>84</v>
      </c>
      <c r="AV240" s="13" t="s">
        <v>82</v>
      </c>
      <c r="AW240" s="13" t="s">
        <v>35</v>
      </c>
      <c r="AX240" s="13" t="s">
        <v>74</v>
      </c>
      <c r="AY240" s="246" t="s">
        <v>137</v>
      </c>
    </row>
    <row r="241" s="2" customFormat="1" ht="16.5" customHeight="1">
      <c r="A241" s="40"/>
      <c r="B241" s="41"/>
      <c r="C241" s="220" t="s">
        <v>317</v>
      </c>
      <c r="D241" s="220" t="s">
        <v>140</v>
      </c>
      <c r="E241" s="221" t="s">
        <v>318</v>
      </c>
      <c r="F241" s="222" t="s">
        <v>319</v>
      </c>
      <c r="G241" s="223" t="s">
        <v>143</v>
      </c>
      <c r="H241" s="224">
        <v>1</v>
      </c>
      <c r="I241" s="225"/>
      <c r="J241" s="226">
        <f>ROUND(I241*H241,2)</f>
        <v>0</v>
      </c>
      <c r="K241" s="222" t="s">
        <v>144</v>
      </c>
      <c r="L241" s="46"/>
      <c r="M241" s="227" t="s">
        <v>28</v>
      </c>
      <c r="N241" s="228" t="s">
        <v>45</v>
      </c>
      <c r="O241" s="86"/>
      <c r="P241" s="229">
        <f>O241*H241</f>
        <v>0</v>
      </c>
      <c r="Q241" s="229">
        <v>0</v>
      </c>
      <c r="R241" s="229">
        <f>Q241*H241</f>
        <v>0</v>
      </c>
      <c r="S241" s="229">
        <v>0.024</v>
      </c>
      <c r="T241" s="230">
        <f>S241*H241</f>
        <v>0.024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31" t="s">
        <v>138</v>
      </c>
      <c r="AT241" s="231" t="s">
        <v>140</v>
      </c>
      <c r="AU241" s="231" t="s">
        <v>84</v>
      </c>
      <c r="AY241" s="19" t="s">
        <v>137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9" t="s">
        <v>82</v>
      </c>
      <c r="BK241" s="232">
        <f>ROUND(I241*H241,2)</f>
        <v>0</v>
      </c>
      <c r="BL241" s="19" t="s">
        <v>138</v>
      </c>
      <c r="BM241" s="231" t="s">
        <v>320</v>
      </c>
    </row>
    <row r="242" s="2" customFormat="1">
      <c r="A242" s="40"/>
      <c r="B242" s="41"/>
      <c r="C242" s="42"/>
      <c r="D242" s="233" t="s">
        <v>147</v>
      </c>
      <c r="E242" s="42"/>
      <c r="F242" s="234" t="s">
        <v>321</v>
      </c>
      <c r="G242" s="42"/>
      <c r="H242" s="42"/>
      <c r="I242" s="138"/>
      <c r="J242" s="42"/>
      <c r="K242" s="42"/>
      <c r="L242" s="46"/>
      <c r="M242" s="235"/>
      <c r="N242" s="236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147</v>
      </c>
      <c r="AU242" s="19" t="s">
        <v>84</v>
      </c>
    </row>
    <row r="243" s="13" customFormat="1">
      <c r="A243" s="13"/>
      <c r="B243" s="237"/>
      <c r="C243" s="238"/>
      <c r="D243" s="233" t="s">
        <v>149</v>
      </c>
      <c r="E243" s="239" t="s">
        <v>28</v>
      </c>
      <c r="F243" s="240" t="s">
        <v>184</v>
      </c>
      <c r="G243" s="238"/>
      <c r="H243" s="239" t="s">
        <v>28</v>
      </c>
      <c r="I243" s="241"/>
      <c r="J243" s="238"/>
      <c r="K243" s="238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149</v>
      </c>
      <c r="AU243" s="246" t="s">
        <v>84</v>
      </c>
      <c r="AV243" s="13" t="s">
        <v>82</v>
      </c>
      <c r="AW243" s="13" t="s">
        <v>35</v>
      </c>
      <c r="AX243" s="13" t="s">
        <v>74</v>
      </c>
      <c r="AY243" s="246" t="s">
        <v>137</v>
      </c>
    </row>
    <row r="244" s="14" customFormat="1">
      <c r="A244" s="14"/>
      <c r="B244" s="247"/>
      <c r="C244" s="248"/>
      <c r="D244" s="233" t="s">
        <v>149</v>
      </c>
      <c r="E244" s="249" t="s">
        <v>28</v>
      </c>
      <c r="F244" s="250" t="s">
        <v>82</v>
      </c>
      <c r="G244" s="248"/>
      <c r="H244" s="251">
        <v>1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149</v>
      </c>
      <c r="AU244" s="257" t="s">
        <v>84</v>
      </c>
      <c r="AV244" s="14" t="s">
        <v>84</v>
      </c>
      <c r="AW244" s="14" t="s">
        <v>35</v>
      </c>
      <c r="AX244" s="14" t="s">
        <v>82</v>
      </c>
      <c r="AY244" s="257" t="s">
        <v>137</v>
      </c>
    </row>
    <row r="245" s="2" customFormat="1" ht="16.5" customHeight="1">
      <c r="A245" s="40"/>
      <c r="B245" s="41"/>
      <c r="C245" s="220" t="s">
        <v>322</v>
      </c>
      <c r="D245" s="220" t="s">
        <v>140</v>
      </c>
      <c r="E245" s="221" t="s">
        <v>323</v>
      </c>
      <c r="F245" s="222" t="s">
        <v>324</v>
      </c>
      <c r="G245" s="223" t="s">
        <v>155</v>
      </c>
      <c r="H245" s="224">
        <v>71</v>
      </c>
      <c r="I245" s="225"/>
      <c r="J245" s="226">
        <f>ROUND(I245*H245,2)</f>
        <v>0</v>
      </c>
      <c r="K245" s="222" t="s">
        <v>144</v>
      </c>
      <c r="L245" s="46"/>
      <c r="M245" s="227" t="s">
        <v>28</v>
      </c>
      <c r="N245" s="228" t="s">
        <v>45</v>
      </c>
      <c r="O245" s="86"/>
      <c r="P245" s="229">
        <f>O245*H245</f>
        <v>0</v>
      </c>
      <c r="Q245" s="229">
        <v>0</v>
      </c>
      <c r="R245" s="229">
        <f>Q245*H245</f>
        <v>0</v>
      </c>
      <c r="S245" s="229">
        <v>0.015740000000000001</v>
      </c>
      <c r="T245" s="230">
        <f>S245*H245</f>
        <v>1.11754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31" t="s">
        <v>138</v>
      </c>
      <c r="AT245" s="231" t="s">
        <v>140</v>
      </c>
      <c r="AU245" s="231" t="s">
        <v>84</v>
      </c>
      <c r="AY245" s="19" t="s">
        <v>137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9" t="s">
        <v>82</v>
      </c>
      <c r="BK245" s="232">
        <f>ROUND(I245*H245,2)</f>
        <v>0</v>
      </c>
      <c r="BL245" s="19" t="s">
        <v>138</v>
      </c>
      <c r="BM245" s="231" t="s">
        <v>325</v>
      </c>
    </row>
    <row r="246" s="2" customFormat="1">
      <c r="A246" s="40"/>
      <c r="B246" s="41"/>
      <c r="C246" s="42"/>
      <c r="D246" s="233" t="s">
        <v>147</v>
      </c>
      <c r="E246" s="42"/>
      <c r="F246" s="234" t="s">
        <v>326</v>
      </c>
      <c r="G246" s="42"/>
      <c r="H246" s="42"/>
      <c r="I246" s="138"/>
      <c r="J246" s="42"/>
      <c r="K246" s="42"/>
      <c r="L246" s="46"/>
      <c r="M246" s="235"/>
      <c r="N246" s="236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147</v>
      </c>
      <c r="AU246" s="19" t="s">
        <v>84</v>
      </c>
    </row>
    <row r="247" s="13" customFormat="1">
      <c r="A247" s="13"/>
      <c r="B247" s="237"/>
      <c r="C247" s="238"/>
      <c r="D247" s="233" t="s">
        <v>149</v>
      </c>
      <c r="E247" s="239" t="s">
        <v>28</v>
      </c>
      <c r="F247" s="240" t="s">
        <v>327</v>
      </c>
      <c r="G247" s="238"/>
      <c r="H247" s="239" t="s">
        <v>28</v>
      </c>
      <c r="I247" s="241"/>
      <c r="J247" s="238"/>
      <c r="K247" s="238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149</v>
      </c>
      <c r="AU247" s="246" t="s">
        <v>84</v>
      </c>
      <c r="AV247" s="13" t="s">
        <v>82</v>
      </c>
      <c r="AW247" s="13" t="s">
        <v>35</v>
      </c>
      <c r="AX247" s="13" t="s">
        <v>74</v>
      </c>
      <c r="AY247" s="246" t="s">
        <v>137</v>
      </c>
    </row>
    <row r="248" s="14" customFormat="1">
      <c r="A248" s="14"/>
      <c r="B248" s="247"/>
      <c r="C248" s="248"/>
      <c r="D248" s="233" t="s">
        <v>149</v>
      </c>
      <c r="E248" s="249" t="s">
        <v>28</v>
      </c>
      <c r="F248" s="250" t="s">
        <v>328</v>
      </c>
      <c r="G248" s="248"/>
      <c r="H248" s="251">
        <v>71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149</v>
      </c>
      <c r="AU248" s="257" t="s">
        <v>84</v>
      </c>
      <c r="AV248" s="14" t="s">
        <v>84</v>
      </c>
      <c r="AW248" s="14" t="s">
        <v>35</v>
      </c>
      <c r="AX248" s="14" t="s">
        <v>82</v>
      </c>
      <c r="AY248" s="257" t="s">
        <v>137</v>
      </c>
    </row>
    <row r="249" s="2" customFormat="1" ht="16.5" customHeight="1">
      <c r="A249" s="40"/>
      <c r="B249" s="41"/>
      <c r="C249" s="220" t="s">
        <v>329</v>
      </c>
      <c r="D249" s="220" t="s">
        <v>140</v>
      </c>
      <c r="E249" s="221" t="s">
        <v>330</v>
      </c>
      <c r="F249" s="222" t="s">
        <v>331</v>
      </c>
      <c r="G249" s="223" t="s">
        <v>155</v>
      </c>
      <c r="H249" s="224">
        <v>15</v>
      </c>
      <c r="I249" s="225"/>
      <c r="J249" s="226">
        <f>ROUND(I249*H249,2)</f>
        <v>0</v>
      </c>
      <c r="K249" s="222" t="s">
        <v>144</v>
      </c>
      <c r="L249" s="46"/>
      <c r="M249" s="227" t="s">
        <v>28</v>
      </c>
      <c r="N249" s="228" t="s">
        <v>45</v>
      </c>
      <c r="O249" s="86"/>
      <c r="P249" s="229">
        <f>O249*H249</f>
        <v>0</v>
      </c>
      <c r="Q249" s="229">
        <v>0</v>
      </c>
      <c r="R249" s="229">
        <f>Q249*H249</f>
        <v>0</v>
      </c>
      <c r="S249" s="229">
        <v>0.014</v>
      </c>
      <c r="T249" s="230">
        <f>S249*H249</f>
        <v>0.20999999999999999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31" t="s">
        <v>145</v>
      </c>
      <c r="AT249" s="231" t="s">
        <v>140</v>
      </c>
      <c r="AU249" s="231" t="s">
        <v>84</v>
      </c>
      <c r="AY249" s="19" t="s">
        <v>137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9" t="s">
        <v>82</v>
      </c>
      <c r="BK249" s="232">
        <f>ROUND(I249*H249,2)</f>
        <v>0</v>
      </c>
      <c r="BL249" s="19" t="s">
        <v>145</v>
      </c>
      <c r="BM249" s="231" t="s">
        <v>332</v>
      </c>
    </row>
    <row r="250" s="2" customFormat="1">
      <c r="A250" s="40"/>
      <c r="B250" s="41"/>
      <c r="C250" s="42"/>
      <c r="D250" s="233" t="s">
        <v>147</v>
      </c>
      <c r="E250" s="42"/>
      <c r="F250" s="234" t="s">
        <v>333</v>
      </c>
      <c r="G250" s="42"/>
      <c r="H250" s="42"/>
      <c r="I250" s="138"/>
      <c r="J250" s="42"/>
      <c r="K250" s="42"/>
      <c r="L250" s="46"/>
      <c r="M250" s="235"/>
      <c r="N250" s="236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147</v>
      </c>
      <c r="AU250" s="19" t="s">
        <v>84</v>
      </c>
    </row>
    <row r="251" s="13" customFormat="1">
      <c r="A251" s="13"/>
      <c r="B251" s="237"/>
      <c r="C251" s="238"/>
      <c r="D251" s="233" t="s">
        <v>149</v>
      </c>
      <c r="E251" s="239" t="s">
        <v>28</v>
      </c>
      <c r="F251" s="240" t="s">
        <v>258</v>
      </c>
      <c r="G251" s="238"/>
      <c r="H251" s="239" t="s">
        <v>28</v>
      </c>
      <c r="I251" s="241"/>
      <c r="J251" s="238"/>
      <c r="K251" s="238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149</v>
      </c>
      <c r="AU251" s="246" t="s">
        <v>84</v>
      </c>
      <c r="AV251" s="13" t="s">
        <v>82</v>
      </c>
      <c r="AW251" s="13" t="s">
        <v>35</v>
      </c>
      <c r="AX251" s="13" t="s">
        <v>74</v>
      </c>
      <c r="AY251" s="246" t="s">
        <v>137</v>
      </c>
    </row>
    <row r="252" s="14" customFormat="1">
      <c r="A252" s="14"/>
      <c r="B252" s="247"/>
      <c r="C252" s="248"/>
      <c r="D252" s="233" t="s">
        <v>149</v>
      </c>
      <c r="E252" s="249" t="s">
        <v>28</v>
      </c>
      <c r="F252" s="250" t="s">
        <v>334</v>
      </c>
      <c r="G252" s="248"/>
      <c r="H252" s="251">
        <v>15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149</v>
      </c>
      <c r="AU252" s="257" t="s">
        <v>84</v>
      </c>
      <c r="AV252" s="14" t="s">
        <v>84</v>
      </c>
      <c r="AW252" s="14" t="s">
        <v>35</v>
      </c>
      <c r="AX252" s="14" t="s">
        <v>82</v>
      </c>
      <c r="AY252" s="257" t="s">
        <v>137</v>
      </c>
    </row>
    <row r="253" s="13" customFormat="1">
      <c r="A253" s="13"/>
      <c r="B253" s="237"/>
      <c r="C253" s="238"/>
      <c r="D253" s="233" t="s">
        <v>149</v>
      </c>
      <c r="E253" s="239" t="s">
        <v>28</v>
      </c>
      <c r="F253" s="240" t="s">
        <v>261</v>
      </c>
      <c r="G253" s="238"/>
      <c r="H253" s="239" t="s">
        <v>28</v>
      </c>
      <c r="I253" s="241"/>
      <c r="J253" s="238"/>
      <c r="K253" s="238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149</v>
      </c>
      <c r="AU253" s="246" t="s">
        <v>84</v>
      </c>
      <c r="AV253" s="13" t="s">
        <v>82</v>
      </c>
      <c r="AW253" s="13" t="s">
        <v>35</v>
      </c>
      <c r="AX253" s="13" t="s">
        <v>74</v>
      </c>
      <c r="AY253" s="246" t="s">
        <v>137</v>
      </c>
    </row>
    <row r="254" s="13" customFormat="1">
      <c r="A254" s="13"/>
      <c r="B254" s="237"/>
      <c r="C254" s="238"/>
      <c r="D254" s="233" t="s">
        <v>149</v>
      </c>
      <c r="E254" s="239" t="s">
        <v>28</v>
      </c>
      <c r="F254" s="240" t="s">
        <v>262</v>
      </c>
      <c r="G254" s="238"/>
      <c r="H254" s="239" t="s">
        <v>28</v>
      </c>
      <c r="I254" s="241"/>
      <c r="J254" s="238"/>
      <c r="K254" s="238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149</v>
      </c>
      <c r="AU254" s="246" t="s">
        <v>84</v>
      </c>
      <c r="AV254" s="13" t="s">
        <v>82</v>
      </c>
      <c r="AW254" s="13" t="s">
        <v>35</v>
      </c>
      <c r="AX254" s="13" t="s">
        <v>74</v>
      </c>
      <c r="AY254" s="246" t="s">
        <v>137</v>
      </c>
    </row>
    <row r="255" s="13" customFormat="1">
      <c r="A255" s="13"/>
      <c r="B255" s="237"/>
      <c r="C255" s="238"/>
      <c r="D255" s="233" t="s">
        <v>149</v>
      </c>
      <c r="E255" s="239" t="s">
        <v>28</v>
      </c>
      <c r="F255" s="240" t="s">
        <v>263</v>
      </c>
      <c r="G255" s="238"/>
      <c r="H255" s="239" t="s">
        <v>28</v>
      </c>
      <c r="I255" s="241"/>
      <c r="J255" s="238"/>
      <c r="K255" s="238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149</v>
      </c>
      <c r="AU255" s="246" t="s">
        <v>84</v>
      </c>
      <c r="AV255" s="13" t="s">
        <v>82</v>
      </c>
      <c r="AW255" s="13" t="s">
        <v>35</v>
      </c>
      <c r="AX255" s="13" t="s">
        <v>74</v>
      </c>
      <c r="AY255" s="246" t="s">
        <v>137</v>
      </c>
    </row>
    <row r="256" s="2" customFormat="1" ht="16.5" customHeight="1">
      <c r="A256" s="40"/>
      <c r="B256" s="41"/>
      <c r="C256" s="220" t="s">
        <v>335</v>
      </c>
      <c r="D256" s="220" t="s">
        <v>140</v>
      </c>
      <c r="E256" s="221" t="s">
        <v>336</v>
      </c>
      <c r="F256" s="222" t="s">
        <v>337</v>
      </c>
      <c r="G256" s="223" t="s">
        <v>266</v>
      </c>
      <c r="H256" s="224">
        <v>16</v>
      </c>
      <c r="I256" s="225"/>
      <c r="J256" s="226">
        <f>ROUND(I256*H256,2)</f>
        <v>0</v>
      </c>
      <c r="K256" s="222" t="s">
        <v>144</v>
      </c>
      <c r="L256" s="46"/>
      <c r="M256" s="227" t="s">
        <v>28</v>
      </c>
      <c r="N256" s="228" t="s">
        <v>45</v>
      </c>
      <c r="O256" s="86"/>
      <c r="P256" s="229">
        <f>O256*H256</f>
        <v>0</v>
      </c>
      <c r="Q256" s="229">
        <v>0</v>
      </c>
      <c r="R256" s="229">
        <f>Q256*H256</f>
        <v>0</v>
      </c>
      <c r="S256" s="229">
        <v>0.0054400000000000004</v>
      </c>
      <c r="T256" s="230">
        <f>S256*H256</f>
        <v>0.087040000000000006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31" t="s">
        <v>145</v>
      </c>
      <c r="AT256" s="231" t="s">
        <v>140</v>
      </c>
      <c r="AU256" s="231" t="s">
        <v>84</v>
      </c>
      <c r="AY256" s="19" t="s">
        <v>137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9" t="s">
        <v>82</v>
      </c>
      <c r="BK256" s="232">
        <f>ROUND(I256*H256,2)</f>
        <v>0</v>
      </c>
      <c r="BL256" s="19" t="s">
        <v>145</v>
      </c>
      <c r="BM256" s="231" t="s">
        <v>338</v>
      </c>
    </row>
    <row r="257" s="2" customFormat="1">
      <c r="A257" s="40"/>
      <c r="B257" s="41"/>
      <c r="C257" s="42"/>
      <c r="D257" s="233" t="s">
        <v>147</v>
      </c>
      <c r="E257" s="42"/>
      <c r="F257" s="234" t="s">
        <v>339</v>
      </c>
      <c r="G257" s="42"/>
      <c r="H257" s="42"/>
      <c r="I257" s="138"/>
      <c r="J257" s="42"/>
      <c r="K257" s="42"/>
      <c r="L257" s="46"/>
      <c r="M257" s="235"/>
      <c r="N257" s="236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147</v>
      </c>
      <c r="AU257" s="19" t="s">
        <v>84</v>
      </c>
    </row>
    <row r="258" s="13" customFormat="1">
      <c r="A258" s="13"/>
      <c r="B258" s="237"/>
      <c r="C258" s="238"/>
      <c r="D258" s="233" t="s">
        <v>149</v>
      </c>
      <c r="E258" s="239" t="s">
        <v>28</v>
      </c>
      <c r="F258" s="240" t="s">
        <v>340</v>
      </c>
      <c r="G258" s="238"/>
      <c r="H258" s="239" t="s">
        <v>28</v>
      </c>
      <c r="I258" s="241"/>
      <c r="J258" s="238"/>
      <c r="K258" s="238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149</v>
      </c>
      <c r="AU258" s="246" t="s">
        <v>84</v>
      </c>
      <c r="AV258" s="13" t="s">
        <v>82</v>
      </c>
      <c r="AW258" s="13" t="s">
        <v>35</v>
      </c>
      <c r="AX258" s="13" t="s">
        <v>74</v>
      </c>
      <c r="AY258" s="246" t="s">
        <v>137</v>
      </c>
    </row>
    <row r="259" s="14" customFormat="1">
      <c r="A259" s="14"/>
      <c r="B259" s="247"/>
      <c r="C259" s="248"/>
      <c r="D259" s="233" t="s">
        <v>149</v>
      </c>
      <c r="E259" s="249" t="s">
        <v>28</v>
      </c>
      <c r="F259" s="250" t="s">
        <v>341</v>
      </c>
      <c r="G259" s="248"/>
      <c r="H259" s="251">
        <v>16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149</v>
      </c>
      <c r="AU259" s="257" t="s">
        <v>84</v>
      </c>
      <c r="AV259" s="14" t="s">
        <v>84</v>
      </c>
      <c r="AW259" s="14" t="s">
        <v>35</v>
      </c>
      <c r="AX259" s="14" t="s">
        <v>82</v>
      </c>
      <c r="AY259" s="257" t="s">
        <v>137</v>
      </c>
    </row>
    <row r="260" s="13" customFormat="1">
      <c r="A260" s="13"/>
      <c r="B260" s="237"/>
      <c r="C260" s="238"/>
      <c r="D260" s="233" t="s">
        <v>149</v>
      </c>
      <c r="E260" s="239" t="s">
        <v>28</v>
      </c>
      <c r="F260" s="240" t="s">
        <v>261</v>
      </c>
      <c r="G260" s="238"/>
      <c r="H260" s="239" t="s">
        <v>28</v>
      </c>
      <c r="I260" s="241"/>
      <c r="J260" s="238"/>
      <c r="K260" s="238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149</v>
      </c>
      <c r="AU260" s="246" t="s">
        <v>84</v>
      </c>
      <c r="AV260" s="13" t="s">
        <v>82</v>
      </c>
      <c r="AW260" s="13" t="s">
        <v>35</v>
      </c>
      <c r="AX260" s="13" t="s">
        <v>74</v>
      </c>
      <c r="AY260" s="246" t="s">
        <v>137</v>
      </c>
    </row>
    <row r="261" s="13" customFormat="1">
      <c r="A261" s="13"/>
      <c r="B261" s="237"/>
      <c r="C261" s="238"/>
      <c r="D261" s="233" t="s">
        <v>149</v>
      </c>
      <c r="E261" s="239" t="s">
        <v>28</v>
      </c>
      <c r="F261" s="240" t="s">
        <v>262</v>
      </c>
      <c r="G261" s="238"/>
      <c r="H261" s="239" t="s">
        <v>28</v>
      </c>
      <c r="I261" s="241"/>
      <c r="J261" s="238"/>
      <c r="K261" s="238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149</v>
      </c>
      <c r="AU261" s="246" t="s">
        <v>84</v>
      </c>
      <c r="AV261" s="13" t="s">
        <v>82</v>
      </c>
      <c r="AW261" s="13" t="s">
        <v>35</v>
      </c>
      <c r="AX261" s="13" t="s">
        <v>74</v>
      </c>
      <c r="AY261" s="246" t="s">
        <v>137</v>
      </c>
    </row>
    <row r="262" s="13" customFormat="1">
      <c r="A262" s="13"/>
      <c r="B262" s="237"/>
      <c r="C262" s="238"/>
      <c r="D262" s="233" t="s">
        <v>149</v>
      </c>
      <c r="E262" s="239" t="s">
        <v>28</v>
      </c>
      <c r="F262" s="240" t="s">
        <v>263</v>
      </c>
      <c r="G262" s="238"/>
      <c r="H262" s="239" t="s">
        <v>28</v>
      </c>
      <c r="I262" s="241"/>
      <c r="J262" s="238"/>
      <c r="K262" s="238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149</v>
      </c>
      <c r="AU262" s="246" t="s">
        <v>84</v>
      </c>
      <c r="AV262" s="13" t="s">
        <v>82</v>
      </c>
      <c r="AW262" s="13" t="s">
        <v>35</v>
      </c>
      <c r="AX262" s="13" t="s">
        <v>74</v>
      </c>
      <c r="AY262" s="246" t="s">
        <v>137</v>
      </c>
    </row>
    <row r="263" s="2" customFormat="1" ht="16.5" customHeight="1">
      <c r="A263" s="40"/>
      <c r="B263" s="41"/>
      <c r="C263" s="220" t="s">
        <v>342</v>
      </c>
      <c r="D263" s="220" t="s">
        <v>140</v>
      </c>
      <c r="E263" s="221" t="s">
        <v>343</v>
      </c>
      <c r="F263" s="222" t="s">
        <v>344</v>
      </c>
      <c r="G263" s="223" t="s">
        <v>266</v>
      </c>
      <c r="H263" s="224">
        <v>4</v>
      </c>
      <c r="I263" s="225"/>
      <c r="J263" s="226">
        <f>ROUND(I263*H263,2)</f>
        <v>0</v>
      </c>
      <c r="K263" s="222" t="s">
        <v>144</v>
      </c>
      <c r="L263" s="46"/>
      <c r="M263" s="227" t="s">
        <v>28</v>
      </c>
      <c r="N263" s="228" t="s">
        <v>45</v>
      </c>
      <c r="O263" s="86"/>
      <c r="P263" s="229">
        <f>O263*H263</f>
        <v>0</v>
      </c>
      <c r="Q263" s="229">
        <v>0</v>
      </c>
      <c r="R263" s="229">
        <f>Q263*H263</f>
        <v>0</v>
      </c>
      <c r="S263" s="229">
        <v>0.033000000000000002</v>
      </c>
      <c r="T263" s="230">
        <f>S263*H263</f>
        <v>0.13200000000000001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31" t="s">
        <v>145</v>
      </c>
      <c r="AT263" s="231" t="s">
        <v>140</v>
      </c>
      <c r="AU263" s="231" t="s">
        <v>84</v>
      </c>
      <c r="AY263" s="19" t="s">
        <v>137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9" t="s">
        <v>82</v>
      </c>
      <c r="BK263" s="232">
        <f>ROUND(I263*H263,2)</f>
        <v>0</v>
      </c>
      <c r="BL263" s="19" t="s">
        <v>145</v>
      </c>
      <c r="BM263" s="231" t="s">
        <v>345</v>
      </c>
    </row>
    <row r="264" s="2" customFormat="1">
      <c r="A264" s="40"/>
      <c r="B264" s="41"/>
      <c r="C264" s="42"/>
      <c r="D264" s="233" t="s">
        <v>147</v>
      </c>
      <c r="E264" s="42"/>
      <c r="F264" s="234" t="s">
        <v>346</v>
      </c>
      <c r="G264" s="42"/>
      <c r="H264" s="42"/>
      <c r="I264" s="138"/>
      <c r="J264" s="42"/>
      <c r="K264" s="42"/>
      <c r="L264" s="46"/>
      <c r="M264" s="235"/>
      <c r="N264" s="236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147</v>
      </c>
      <c r="AU264" s="19" t="s">
        <v>84</v>
      </c>
    </row>
    <row r="265" s="13" customFormat="1">
      <c r="A265" s="13"/>
      <c r="B265" s="237"/>
      <c r="C265" s="238"/>
      <c r="D265" s="233" t="s">
        <v>149</v>
      </c>
      <c r="E265" s="239" t="s">
        <v>28</v>
      </c>
      <c r="F265" s="240" t="s">
        <v>347</v>
      </c>
      <c r="G265" s="238"/>
      <c r="H265" s="239" t="s">
        <v>28</v>
      </c>
      <c r="I265" s="241"/>
      <c r="J265" s="238"/>
      <c r="K265" s="238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149</v>
      </c>
      <c r="AU265" s="246" t="s">
        <v>84</v>
      </c>
      <c r="AV265" s="13" t="s">
        <v>82</v>
      </c>
      <c r="AW265" s="13" t="s">
        <v>35</v>
      </c>
      <c r="AX265" s="13" t="s">
        <v>74</v>
      </c>
      <c r="AY265" s="246" t="s">
        <v>137</v>
      </c>
    </row>
    <row r="266" s="14" customFormat="1">
      <c r="A266" s="14"/>
      <c r="B266" s="247"/>
      <c r="C266" s="248"/>
      <c r="D266" s="233" t="s">
        <v>149</v>
      </c>
      <c r="E266" s="249" t="s">
        <v>28</v>
      </c>
      <c r="F266" s="250" t="s">
        <v>348</v>
      </c>
      <c r="G266" s="248"/>
      <c r="H266" s="251">
        <v>4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149</v>
      </c>
      <c r="AU266" s="257" t="s">
        <v>84</v>
      </c>
      <c r="AV266" s="14" t="s">
        <v>84</v>
      </c>
      <c r="AW266" s="14" t="s">
        <v>35</v>
      </c>
      <c r="AX266" s="14" t="s">
        <v>82</v>
      </c>
      <c r="AY266" s="257" t="s">
        <v>137</v>
      </c>
    </row>
    <row r="267" s="2" customFormat="1" ht="16.5" customHeight="1">
      <c r="A267" s="40"/>
      <c r="B267" s="41"/>
      <c r="C267" s="220" t="s">
        <v>349</v>
      </c>
      <c r="D267" s="220" t="s">
        <v>140</v>
      </c>
      <c r="E267" s="221" t="s">
        <v>350</v>
      </c>
      <c r="F267" s="222" t="s">
        <v>351</v>
      </c>
      <c r="G267" s="223" t="s">
        <v>155</v>
      </c>
      <c r="H267" s="224">
        <v>71</v>
      </c>
      <c r="I267" s="225"/>
      <c r="J267" s="226">
        <f>ROUND(I267*H267,2)</f>
        <v>0</v>
      </c>
      <c r="K267" s="222" t="s">
        <v>144</v>
      </c>
      <c r="L267" s="46"/>
      <c r="M267" s="227" t="s">
        <v>28</v>
      </c>
      <c r="N267" s="228" t="s">
        <v>45</v>
      </c>
      <c r="O267" s="86"/>
      <c r="P267" s="229">
        <f>O267*H267</f>
        <v>0</v>
      </c>
      <c r="Q267" s="229">
        <v>0</v>
      </c>
      <c r="R267" s="229">
        <f>Q267*H267</f>
        <v>0</v>
      </c>
      <c r="S267" s="229">
        <v>0.0030000000000000001</v>
      </c>
      <c r="T267" s="230">
        <f>S267*H267</f>
        <v>0.213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31" t="s">
        <v>138</v>
      </c>
      <c r="AT267" s="231" t="s">
        <v>140</v>
      </c>
      <c r="AU267" s="231" t="s">
        <v>84</v>
      </c>
      <c r="AY267" s="19" t="s">
        <v>137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9" t="s">
        <v>82</v>
      </c>
      <c r="BK267" s="232">
        <f>ROUND(I267*H267,2)</f>
        <v>0</v>
      </c>
      <c r="BL267" s="19" t="s">
        <v>138</v>
      </c>
      <c r="BM267" s="231" t="s">
        <v>352</v>
      </c>
    </row>
    <row r="268" s="2" customFormat="1">
      <c r="A268" s="40"/>
      <c r="B268" s="41"/>
      <c r="C268" s="42"/>
      <c r="D268" s="233" t="s">
        <v>147</v>
      </c>
      <c r="E268" s="42"/>
      <c r="F268" s="234" t="s">
        <v>353</v>
      </c>
      <c r="G268" s="42"/>
      <c r="H268" s="42"/>
      <c r="I268" s="138"/>
      <c r="J268" s="42"/>
      <c r="K268" s="42"/>
      <c r="L268" s="46"/>
      <c r="M268" s="235"/>
      <c r="N268" s="236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147</v>
      </c>
      <c r="AU268" s="19" t="s">
        <v>84</v>
      </c>
    </row>
    <row r="269" s="13" customFormat="1">
      <c r="A269" s="13"/>
      <c r="B269" s="237"/>
      <c r="C269" s="238"/>
      <c r="D269" s="233" t="s">
        <v>149</v>
      </c>
      <c r="E269" s="239" t="s">
        <v>28</v>
      </c>
      <c r="F269" s="240" t="s">
        <v>354</v>
      </c>
      <c r="G269" s="238"/>
      <c r="H269" s="239" t="s">
        <v>28</v>
      </c>
      <c r="I269" s="241"/>
      <c r="J269" s="238"/>
      <c r="K269" s="238"/>
      <c r="L269" s="242"/>
      <c r="M269" s="243"/>
      <c r="N269" s="244"/>
      <c r="O269" s="244"/>
      <c r="P269" s="244"/>
      <c r="Q269" s="244"/>
      <c r="R269" s="244"/>
      <c r="S269" s="244"/>
      <c r="T269" s="24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6" t="s">
        <v>149</v>
      </c>
      <c r="AU269" s="246" t="s">
        <v>84</v>
      </c>
      <c r="AV269" s="13" t="s">
        <v>82</v>
      </c>
      <c r="AW269" s="13" t="s">
        <v>35</v>
      </c>
      <c r="AX269" s="13" t="s">
        <v>74</v>
      </c>
      <c r="AY269" s="246" t="s">
        <v>137</v>
      </c>
    </row>
    <row r="270" s="14" customFormat="1">
      <c r="A270" s="14"/>
      <c r="B270" s="247"/>
      <c r="C270" s="248"/>
      <c r="D270" s="233" t="s">
        <v>149</v>
      </c>
      <c r="E270" s="249" t="s">
        <v>28</v>
      </c>
      <c r="F270" s="250" t="s">
        <v>328</v>
      </c>
      <c r="G270" s="248"/>
      <c r="H270" s="251">
        <v>71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7" t="s">
        <v>149</v>
      </c>
      <c r="AU270" s="257" t="s">
        <v>84</v>
      </c>
      <c r="AV270" s="14" t="s">
        <v>84</v>
      </c>
      <c r="AW270" s="14" t="s">
        <v>35</v>
      </c>
      <c r="AX270" s="14" t="s">
        <v>82</v>
      </c>
      <c r="AY270" s="257" t="s">
        <v>137</v>
      </c>
    </row>
    <row r="271" s="2" customFormat="1" ht="16.5" customHeight="1">
      <c r="A271" s="40"/>
      <c r="B271" s="41"/>
      <c r="C271" s="220" t="s">
        <v>355</v>
      </c>
      <c r="D271" s="220" t="s">
        <v>140</v>
      </c>
      <c r="E271" s="221" t="s">
        <v>356</v>
      </c>
      <c r="F271" s="222" t="s">
        <v>357</v>
      </c>
      <c r="G271" s="223" t="s">
        <v>266</v>
      </c>
      <c r="H271" s="224">
        <v>38</v>
      </c>
      <c r="I271" s="225"/>
      <c r="J271" s="226">
        <f>ROUND(I271*H271,2)</f>
        <v>0</v>
      </c>
      <c r="K271" s="222" t="s">
        <v>144</v>
      </c>
      <c r="L271" s="46"/>
      <c r="M271" s="227" t="s">
        <v>28</v>
      </c>
      <c r="N271" s="228" t="s">
        <v>45</v>
      </c>
      <c r="O271" s="86"/>
      <c r="P271" s="229">
        <f>O271*H271</f>
        <v>0</v>
      </c>
      <c r="Q271" s="229">
        <v>0</v>
      </c>
      <c r="R271" s="229">
        <f>Q271*H271</f>
        <v>0</v>
      </c>
      <c r="S271" s="229">
        <v>0.00029999999999999997</v>
      </c>
      <c r="T271" s="230">
        <f>S271*H271</f>
        <v>0.011399999999999999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31" t="s">
        <v>138</v>
      </c>
      <c r="AT271" s="231" t="s">
        <v>140</v>
      </c>
      <c r="AU271" s="231" t="s">
        <v>84</v>
      </c>
      <c r="AY271" s="19" t="s">
        <v>137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9" t="s">
        <v>82</v>
      </c>
      <c r="BK271" s="232">
        <f>ROUND(I271*H271,2)</f>
        <v>0</v>
      </c>
      <c r="BL271" s="19" t="s">
        <v>138</v>
      </c>
      <c r="BM271" s="231" t="s">
        <v>358</v>
      </c>
    </row>
    <row r="272" s="2" customFormat="1">
      <c r="A272" s="40"/>
      <c r="B272" s="41"/>
      <c r="C272" s="42"/>
      <c r="D272" s="233" t="s">
        <v>147</v>
      </c>
      <c r="E272" s="42"/>
      <c r="F272" s="234" t="s">
        <v>359</v>
      </c>
      <c r="G272" s="42"/>
      <c r="H272" s="42"/>
      <c r="I272" s="138"/>
      <c r="J272" s="42"/>
      <c r="K272" s="42"/>
      <c r="L272" s="46"/>
      <c r="M272" s="235"/>
      <c r="N272" s="236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147</v>
      </c>
      <c r="AU272" s="19" t="s">
        <v>84</v>
      </c>
    </row>
    <row r="273" s="13" customFormat="1">
      <c r="A273" s="13"/>
      <c r="B273" s="237"/>
      <c r="C273" s="238"/>
      <c r="D273" s="233" t="s">
        <v>149</v>
      </c>
      <c r="E273" s="239" t="s">
        <v>28</v>
      </c>
      <c r="F273" s="240" t="s">
        <v>360</v>
      </c>
      <c r="G273" s="238"/>
      <c r="H273" s="239" t="s">
        <v>28</v>
      </c>
      <c r="I273" s="241"/>
      <c r="J273" s="238"/>
      <c r="K273" s="238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149</v>
      </c>
      <c r="AU273" s="246" t="s">
        <v>84</v>
      </c>
      <c r="AV273" s="13" t="s">
        <v>82</v>
      </c>
      <c r="AW273" s="13" t="s">
        <v>35</v>
      </c>
      <c r="AX273" s="13" t="s">
        <v>74</v>
      </c>
      <c r="AY273" s="246" t="s">
        <v>137</v>
      </c>
    </row>
    <row r="274" s="14" customFormat="1">
      <c r="A274" s="14"/>
      <c r="B274" s="247"/>
      <c r="C274" s="248"/>
      <c r="D274" s="233" t="s">
        <v>149</v>
      </c>
      <c r="E274" s="249" t="s">
        <v>28</v>
      </c>
      <c r="F274" s="250" t="s">
        <v>361</v>
      </c>
      <c r="G274" s="248"/>
      <c r="H274" s="251">
        <v>37.399999999999999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149</v>
      </c>
      <c r="AU274" s="257" t="s">
        <v>84</v>
      </c>
      <c r="AV274" s="14" t="s">
        <v>84</v>
      </c>
      <c r="AW274" s="14" t="s">
        <v>35</v>
      </c>
      <c r="AX274" s="14" t="s">
        <v>74</v>
      </c>
      <c r="AY274" s="257" t="s">
        <v>137</v>
      </c>
    </row>
    <row r="275" s="14" customFormat="1">
      <c r="A275" s="14"/>
      <c r="B275" s="247"/>
      <c r="C275" s="248"/>
      <c r="D275" s="233" t="s">
        <v>149</v>
      </c>
      <c r="E275" s="249" t="s">
        <v>28</v>
      </c>
      <c r="F275" s="250" t="s">
        <v>362</v>
      </c>
      <c r="G275" s="248"/>
      <c r="H275" s="251">
        <v>0.59999999999999998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149</v>
      </c>
      <c r="AU275" s="257" t="s">
        <v>84</v>
      </c>
      <c r="AV275" s="14" t="s">
        <v>84</v>
      </c>
      <c r="AW275" s="14" t="s">
        <v>35</v>
      </c>
      <c r="AX275" s="14" t="s">
        <v>74</v>
      </c>
      <c r="AY275" s="257" t="s">
        <v>137</v>
      </c>
    </row>
    <row r="276" s="15" customFormat="1">
      <c r="A276" s="15"/>
      <c r="B276" s="258"/>
      <c r="C276" s="259"/>
      <c r="D276" s="233" t="s">
        <v>149</v>
      </c>
      <c r="E276" s="260" t="s">
        <v>28</v>
      </c>
      <c r="F276" s="261" t="s">
        <v>163</v>
      </c>
      <c r="G276" s="259"/>
      <c r="H276" s="262">
        <v>38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8" t="s">
        <v>149</v>
      </c>
      <c r="AU276" s="268" t="s">
        <v>84</v>
      </c>
      <c r="AV276" s="15" t="s">
        <v>138</v>
      </c>
      <c r="AW276" s="15" t="s">
        <v>35</v>
      </c>
      <c r="AX276" s="15" t="s">
        <v>82</v>
      </c>
      <c r="AY276" s="268" t="s">
        <v>137</v>
      </c>
    </row>
    <row r="277" s="2" customFormat="1" ht="16.5" customHeight="1">
      <c r="A277" s="40"/>
      <c r="B277" s="41"/>
      <c r="C277" s="220" t="s">
        <v>363</v>
      </c>
      <c r="D277" s="220" t="s">
        <v>140</v>
      </c>
      <c r="E277" s="221" t="s">
        <v>364</v>
      </c>
      <c r="F277" s="222" t="s">
        <v>365</v>
      </c>
      <c r="G277" s="223" t="s">
        <v>155</v>
      </c>
      <c r="H277" s="224">
        <v>2.5</v>
      </c>
      <c r="I277" s="225"/>
      <c r="J277" s="226">
        <f>ROUND(I277*H277,2)</f>
        <v>0</v>
      </c>
      <c r="K277" s="222" t="s">
        <v>144</v>
      </c>
      <c r="L277" s="46"/>
      <c r="M277" s="227" t="s">
        <v>28</v>
      </c>
      <c r="N277" s="228" t="s">
        <v>45</v>
      </c>
      <c r="O277" s="86"/>
      <c r="P277" s="229">
        <f>O277*H277</f>
        <v>0</v>
      </c>
      <c r="Q277" s="229">
        <v>0</v>
      </c>
      <c r="R277" s="229">
        <f>Q277*H277</f>
        <v>0</v>
      </c>
      <c r="S277" s="229">
        <v>0.081500000000000003</v>
      </c>
      <c r="T277" s="230">
        <f>S277*H277</f>
        <v>0.20375000000000001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31" t="s">
        <v>138</v>
      </c>
      <c r="AT277" s="231" t="s">
        <v>140</v>
      </c>
      <c r="AU277" s="231" t="s">
        <v>84</v>
      </c>
      <c r="AY277" s="19" t="s">
        <v>137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9" t="s">
        <v>82</v>
      </c>
      <c r="BK277" s="232">
        <f>ROUND(I277*H277,2)</f>
        <v>0</v>
      </c>
      <c r="BL277" s="19" t="s">
        <v>138</v>
      </c>
      <c r="BM277" s="231" t="s">
        <v>366</v>
      </c>
    </row>
    <row r="278" s="2" customFormat="1">
      <c r="A278" s="40"/>
      <c r="B278" s="41"/>
      <c r="C278" s="42"/>
      <c r="D278" s="233" t="s">
        <v>147</v>
      </c>
      <c r="E278" s="42"/>
      <c r="F278" s="234" t="s">
        <v>367</v>
      </c>
      <c r="G278" s="42"/>
      <c r="H278" s="42"/>
      <c r="I278" s="138"/>
      <c r="J278" s="42"/>
      <c r="K278" s="42"/>
      <c r="L278" s="46"/>
      <c r="M278" s="235"/>
      <c r="N278" s="236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147</v>
      </c>
      <c r="AU278" s="19" t="s">
        <v>84</v>
      </c>
    </row>
    <row r="279" s="13" customFormat="1">
      <c r="A279" s="13"/>
      <c r="B279" s="237"/>
      <c r="C279" s="238"/>
      <c r="D279" s="233" t="s">
        <v>149</v>
      </c>
      <c r="E279" s="239" t="s">
        <v>28</v>
      </c>
      <c r="F279" s="240" t="s">
        <v>184</v>
      </c>
      <c r="G279" s="238"/>
      <c r="H279" s="239" t="s">
        <v>28</v>
      </c>
      <c r="I279" s="241"/>
      <c r="J279" s="238"/>
      <c r="K279" s="238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149</v>
      </c>
      <c r="AU279" s="246" t="s">
        <v>84</v>
      </c>
      <c r="AV279" s="13" t="s">
        <v>82</v>
      </c>
      <c r="AW279" s="13" t="s">
        <v>35</v>
      </c>
      <c r="AX279" s="13" t="s">
        <v>74</v>
      </c>
      <c r="AY279" s="246" t="s">
        <v>137</v>
      </c>
    </row>
    <row r="280" s="14" customFormat="1">
      <c r="A280" s="14"/>
      <c r="B280" s="247"/>
      <c r="C280" s="248"/>
      <c r="D280" s="233" t="s">
        <v>149</v>
      </c>
      <c r="E280" s="249" t="s">
        <v>28</v>
      </c>
      <c r="F280" s="250" t="s">
        <v>368</v>
      </c>
      <c r="G280" s="248"/>
      <c r="H280" s="251">
        <v>2.5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7" t="s">
        <v>149</v>
      </c>
      <c r="AU280" s="257" t="s">
        <v>84</v>
      </c>
      <c r="AV280" s="14" t="s">
        <v>84</v>
      </c>
      <c r="AW280" s="14" t="s">
        <v>35</v>
      </c>
      <c r="AX280" s="14" t="s">
        <v>82</v>
      </c>
      <c r="AY280" s="257" t="s">
        <v>137</v>
      </c>
    </row>
    <row r="281" s="2" customFormat="1" ht="16.5" customHeight="1">
      <c r="A281" s="40"/>
      <c r="B281" s="41"/>
      <c r="C281" s="220" t="s">
        <v>369</v>
      </c>
      <c r="D281" s="220" t="s">
        <v>140</v>
      </c>
      <c r="E281" s="221" t="s">
        <v>370</v>
      </c>
      <c r="F281" s="222" t="s">
        <v>371</v>
      </c>
      <c r="G281" s="223" t="s">
        <v>155</v>
      </c>
      <c r="H281" s="224">
        <v>56</v>
      </c>
      <c r="I281" s="225"/>
      <c r="J281" s="226">
        <f>ROUND(I281*H281,2)</f>
        <v>0</v>
      </c>
      <c r="K281" s="222" t="s">
        <v>144</v>
      </c>
      <c r="L281" s="46"/>
      <c r="M281" s="227" t="s">
        <v>28</v>
      </c>
      <c r="N281" s="228" t="s">
        <v>45</v>
      </c>
      <c r="O281" s="86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31" t="s">
        <v>138</v>
      </c>
      <c r="AT281" s="231" t="s">
        <v>140</v>
      </c>
      <c r="AU281" s="231" t="s">
        <v>84</v>
      </c>
      <c r="AY281" s="19" t="s">
        <v>137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9" t="s">
        <v>82</v>
      </c>
      <c r="BK281" s="232">
        <f>ROUND(I281*H281,2)</f>
        <v>0</v>
      </c>
      <c r="BL281" s="19" t="s">
        <v>138</v>
      </c>
      <c r="BM281" s="231" t="s">
        <v>372</v>
      </c>
    </row>
    <row r="282" s="2" customFormat="1">
      <c r="A282" s="40"/>
      <c r="B282" s="41"/>
      <c r="C282" s="42"/>
      <c r="D282" s="233" t="s">
        <v>147</v>
      </c>
      <c r="E282" s="42"/>
      <c r="F282" s="234" t="s">
        <v>371</v>
      </c>
      <c r="G282" s="42"/>
      <c r="H282" s="42"/>
      <c r="I282" s="138"/>
      <c r="J282" s="42"/>
      <c r="K282" s="42"/>
      <c r="L282" s="46"/>
      <c r="M282" s="235"/>
      <c r="N282" s="236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147</v>
      </c>
      <c r="AU282" s="19" t="s">
        <v>84</v>
      </c>
    </row>
    <row r="283" s="13" customFormat="1">
      <c r="A283" s="13"/>
      <c r="B283" s="237"/>
      <c r="C283" s="238"/>
      <c r="D283" s="233" t="s">
        <v>149</v>
      </c>
      <c r="E283" s="239" t="s">
        <v>28</v>
      </c>
      <c r="F283" s="240" t="s">
        <v>373</v>
      </c>
      <c r="G283" s="238"/>
      <c r="H283" s="239" t="s">
        <v>28</v>
      </c>
      <c r="I283" s="241"/>
      <c r="J283" s="238"/>
      <c r="K283" s="238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149</v>
      </c>
      <c r="AU283" s="246" t="s">
        <v>84</v>
      </c>
      <c r="AV283" s="13" t="s">
        <v>82</v>
      </c>
      <c r="AW283" s="13" t="s">
        <v>35</v>
      </c>
      <c r="AX283" s="13" t="s">
        <v>74</v>
      </c>
      <c r="AY283" s="246" t="s">
        <v>137</v>
      </c>
    </row>
    <row r="284" s="13" customFormat="1">
      <c r="A284" s="13"/>
      <c r="B284" s="237"/>
      <c r="C284" s="238"/>
      <c r="D284" s="233" t="s">
        <v>149</v>
      </c>
      <c r="E284" s="239" t="s">
        <v>28</v>
      </c>
      <c r="F284" s="240" t="s">
        <v>184</v>
      </c>
      <c r="G284" s="238"/>
      <c r="H284" s="239" t="s">
        <v>28</v>
      </c>
      <c r="I284" s="241"/>
      <c r="J284" s="238"/>
      <c r="K284" s="238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149</v>
      </c>
      <c r="AU284" s="246" t="s">
        <v>84</v>
      </c>
      <c r="AV284" s="13" t="s">
        <v>82</v>
      </c>
      <c r="AW284" s="13" t="s">
        <v>35</v>
      </c>
      <c r="AX284" s="13" t="s">
        <v>74</v>
      </c>
      <c r="AY284" s="246" t="s">
        <v>137</v>
      </c>
    </row>
    <row r="285" s="14" customFormat="1">
      <c r="A285" s="14"/>
      <c r="B285" s="247"/>
      <c r="C285" s="248"/>
      <c r="D285" s="233" t="s">
        <v>149</v>
      </c>
      <c r="E285" s="249" t="s">
        <v>28</v>
      </c>
      <c r="F285" s="250" t="s">
        <v>374</v>
      </c>
      <c r="G285" s="248"/>
      <c r="H285" s="251">
        <v>55.950000000000003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149</v>
      </c>
      <c r="AU285" s="257" t="s">
        <v>84</v>
      </c>
      <c r="AV285" s="14" t="s">
        <v>84</v>
      </c>
      <c r="AW285" s="14" t="s">
        <v>35</v>
      </c>
      <c r="AX285" s="14" t="s">
        <v>74</v>
      </c>
      <c r="AY285" s="257" t="s">
        <v>137</v>
      </c>
    </row>
    <row r="286" s="14" customFormat="1">
      <c r="A286" s="14"/>
      <c r="B286" s="247"/>
      <c r="C286" s="248"/>
      <c r="D286" s="233" t="s">
        <v>149</v>
      </c>
      <c r="E286" s="249" t="s">
        <v>28</v>
      </c>
      <c r="F286" s="250" t="s">
        <v>375</v>
      </c>
      <c r="G286" s="248"/>
      <c r="H286" s="251">
        <v>0.050000000000000003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7" t="s">
        <v>149</v>
      </c>
      <c r="AU286" s="257" t="s">
        <v>84</v>
      </c>
      <c r="AV286" s="14" t="s">
        <v>84</v>
      </c>
      <c r="AW286" s="14" t="s">
        <v>35</v>
      </c>
      <c r="AX286" s="14" t="s">
        <v>74</v>
      </c>
      <c r="AY286" s="257" t="s">
        <v>137</v>
      </c>
    </row>
    <row r="287" s="15" customFormat="1">
      <c r="A287" s="15"/>
      <c r="B287" s="258"/>
      <c r="C287" s="259"/>
      <c r="D287" s="233" t="s">
        <v>149</v>
      </c>
      <c r="E287" s="260" t="s">
        <v>28</v>
      </c>
      <c r="F287" s="261" t="s">
        <v>163</v>
      </c>
      <c r="G287" s="259"/>
      <c r="H287" s="262">
        <v>56</v>
      </c>
      <c r="I287" s="263"/>
      <c r="J287" s="259"/>
      <c r="K287" s="259"/>
      <c r="L287" s="264"/>
      <c r="M287" s="265"/>
      <c r="N287" s="266"/>
      <c r="O287" s="266"/>
      <c r="P287" s="266"/>
      <c r="Q287" s="266"/>
      <c r="R287" s="266"/>
      <c r="S287" s="266"/>
      <c r="T287" s="267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8" t="s">
        <v>149</v>
      </c>
      <c r="AU287" s="268" t="s">
        <v>84</v>
      </c>
      <c r="AV287" s="15" t="s">
        <v>138</v>
      </c>
      <c r="AW287" s="15" t="s">
        <v>35</v>
      </c>
      <c r="AX287" s="15" t="s">
        <v>82</v>
      </c>
      <c r="AY287" s="268" t="s">
        <v>137</v>
      </c>
    </row>
    <row r="288" s="2" customFormat="1" ht="16.5" customHeight="1">
      <c r="A288" s="40"/>
      <c r="B288" s="41"/>
      <c r="C288" s="220" t="s">
        <v>376</v>
      </c>
      <c r="D288" s="220" t="s">
        <v>140</v>
      </c>
      <c r="E288" s="221" t="s">
        <v>377</v>
      </c>
      <c r="F288" s="222" t="s">
        <v>378</v>
      </c>
      <c r="G288" s="223" t="s">
        <v>143</v>
      </c>
      <c r="H288" s="224">
        <v>3</v>
      </c>
      <c r="I288" s="225"/>
      <c r="J288" s="226">
        <f>ROUND(I288*H288,2)</f>
        <v>0</v>
      </c>
      <c r="K288" s="222" t="s">
        <v>28</v>
      </c>
      <c r="L288" s="46"/>
      <c r="M288" s="227" t="s">
        <v>28</v>
      </c>
      <c r="N288" s="228" t="s">
        <v>45</v>
      </c>
      <c r="O288" s="86"/>
      <c r="P288" s="229">
        <f>O288*H288</f>
        <v>0</v>
      </c>
      <c r="Q288" s="229">
        <v>0</v>
      </c>
      <c r="R288" s="229">
        <f>Q288*H288</f>
        <v>0</v>
      </c>
      <c r="S288" s="229">
        <v>0.0028</v>
      </c>
      <c r="T288" s="230">
        <f>S288*H288</f>
        <v>0.0083999999999999995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31" t="s">
        <v>138</v>
      </c>
      <c r="AT288" s="231" t="s">
        <v>140</v>
      </c>
      <c r="AU288" s="231" t="s">
        <v>84</v>
      </c>
      <c r="AY288" s="19" t="s">
        <v>137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9" t="s">
        <v>82</v>
      </c>
      <c r="BK288" s="232">
        <f>ROUND(I288*H288,2)</f>
        <v>0</v>
      </c>
      <c r="BL288" s="19" t="s">
        <v>138</v>
      </c>
      <c r="BM288" s="231" t="s">
        <v>379</v>
      </c>
    </row>
    <row r="289" s="2" customFormat="1">
      <c r="A289" s="40"/>
      <c r="B289" s="41"/>
      <c r="C289" s="42"/>
      <c r="D289" s="233" t="s">
        <v>147</v>
      </c>
      <c r="E289" s="42"/>
      <c r="F289" s="234" t="s">
        <v>378</v>
      </c>
      <c r="G289" s="42"/>
      <c r="H289" s="42"/>
      <c r="I289" s="138"/>
      <c r="J289" s="42"/>
      <c r="K289" s="42"/>
      <c r="L289" s="46"/>
      <c r="M289" s="235"/>
      <c r="N289" s="236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147</v>
      </c>
      <c r="AU289" s="19" t="s">
        <v>84</v>
      </c>
    </row>
    <row r="290" s="13" customFormat="1">
      <c r="A290" s="13"/>
      <c r="B290" s="237"/>
      <c r="C290" s="238"/>
      <c r="D290" s="233" t="s">
        <v>149</v>
      </c>
      <c r="E290" s="239" t="s">
        <v>28</v>
      </c>
      <c r="F290" s="240" t="s">
        <v>184</v>
      </c>
      <c r="G290" s="238"/>
      <c r="H290" s="239" t="s">
        <v>28</v>
      </c>
      <c r="I290" s="241"/>
      <c r="J290" s="238"/>
      <c r="K290" s="238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149</v>
      </c>
      <c r="AU290" s="246" t="s">
        <v>84</v>
      </c>
      <c r="AV290" s="13" t="s">
        <v>82</v>
      </c>
      <c r="AW290" s="13" t="s">
        <v>35</v>
      </c>
      <c r="AX290" s="13" t="s">
        <v>74</v>
      </c>
      <c r="AY290" s="246" t="s">
        <v>137</v>
      </c>
    </row>
    <row r="291" s="14" customFormat="1">
      <c r="A291" s="14"/>
      <c r="B291" s="247"/>
      <c r="C291" s="248"/>
      <c r="D291" s="233" t="s">
        <v>149</v>
      </c>
      <c r="E291" s="249" t="s">
        <v>28</v>
      </c>
      <c r="F291" s="250" t="s">
        <v>164</v>
      </c>
      <c r="G291" s="248"/>
      <c r="H291" s="251">
        <v>3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7" t="s">
        <v>149</v>
      </c>
      <c r="AU291" s="257" t="s">
        <v>84</v>
      </c>
      <c r="AV291" s="14" t="s">
        <v>84</v>
      </c>
      <c r="AW291" s="14" t="s">
        <v>35</v>
      </c>
      <c r="AX291" s="14" t="s">
        <v>82</v>
      </c>
      <c r="AY291" s="257" t="s">
        <v>137</v>
      </c>
    </row>
    <row r="292" s="2" customFormat="1" ht="16.5" customHeight="1">
      <c r="A292" s="40"/>
      <c r="B292" s="41"/>
      <c r="C292" s="220" t="s">
        <v>380</v>
      </c>
      <c r="D292" s="220" t="s">
        <v>140</v>
      </c>
      <c r="E292" s="221" t="s">
        <v>381</v>
      </c>
      <c r="F292" s="222" t="s">
        <v>382</v>
      </c>
      <c r="G292" s="223" t="s">
        <v>143</v>
      </c>
      <c r="H292" s="224">
        <v>1</v>
      </c>
      <c r="I292" s="225"/>
      <c r="J292" s="226">
        <f>ROUND(I292*H292,2)</f>
        <v>0</v>
      </c>
      <c r="K292" s="222" t="s">
        <v>144</v>
      </c>
      <c r="L292" s="46"/>
      <c r="M292" s="227" t="s">
        <v>28</v>
      </c>
      <c r="N292" s="228" t="s">
        <v>45</v>
      </c>
      <c r="O292" s="86"/>
      <c r="P292" s="229">
        <f>O292*H292</f>
        <v>0</v>
      </c>
      <c r="Q292" s="229">
        <v>0</v>
      </c>
      <c r="R292" s="229">
        <f>Q292*H292</f>
        <v>0</v>
      </c>
      <c r="S292" s="229">
        <v>0.1104</v>
      </c>
      <c r="T292" s="230">
        <f>S292*H292</f>
        <v>0.1104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31" t="s">
        <v>138</v>
      </c>
      <c r="AT292" s="231" t="s">
        <v>140</v>
      </c>
      <c r="AU292" s="231" t="s">
        <v>84</v>
      </c>
      <c r="AY292" s="19" t="s">
        <v>137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9" t="s">
        <v>82</v>
      </c>
      <c r="BK292" s="232">
        <f>ROUND(I292*H292,2)</f>
        <v>0</v>
      </c>
      <c r="BL292" s="19" t="s">
        <v>138</v>
      </c>
      <c r="BM292" s="231" t="s">
        <v>383</v>
      </c>
    </row>
    <row r="293" s="2" customFormat="1">
      <c r="A293" s="40"/>
      <c r="B293" s="41"/>
      <c r="C293" s="42"/>
      <c r="D293" s="233" t="s">
        <v>147</v>
      </c>
      <c r="E293" s="42"/>
      <c r="F293" s="234" t="s">
        <v>384</v>
      </c>
      <c r="G293" s="42"/>
      <c r="H293" s="42"/>
      <c r="I293" s="138"/>
      <c r="J293" s="42"/>
      <c r="K293" s="42"/>
      <c r="L293" s="46"/>
      <c r="M293" s="235"/>
      <c r="N293" s="236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147</v>
      </c>
      <c r="AU293" s="19" t="s">
        <v>84</v>
      </c>
    </row>
    <row r="294" s="13" customFormat="1">
      <c r="A294" s="13"/>
      <c r="B294" s="237"/>
      <c r="C294" s="238"/>
      <c r="D294" s="233" t="s">
        <v>149</v>
      </c>
      <c r="E294" s="239" t="s">
        <v>28</v>
      </c>
      <c r="F294" s="240" t="s">
        <v>360</v>
      </c>
      <c r="G294" s="238"/>
      <c r="H294" s="239" t="s">
        <v>28</v>
      </c>
      <c r="I294" s="241"/>
      <c r="J294" s="238"/>
      <c r="K294" s="238"/>
      <c r="L294" s="242"/>
      <c r="M294" s="243"/>
      <c r="N294" s="244"/>
      <c r="O294" s="244"/>
      <c r="P294" s="244"/>
      <c r="Q294" s="244"/>
      <c r="R294" s="244"/>
      <c r="S294" s="244"/>
      <c r="T294" s="24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6" t="s">
        <v>149</v>
      </c>
      <c r="AU294" s="246" t="s">
        <v>84</v>
      </c>
      <c r="AV294" s="13" t="s">
        <v>82</v>
      </c>
      <c r="AW294" s="13" t="s">
        <v>35</v>
      </c>
      <c r="AX294" s="13" t="s">
        <v>74</v>
      </c>
      <c r="AY294" s="246" t="s">
        <v>137</v>
      </c>
    </row>
    <row r="295" s="14" customFormat="1">
      <c r="A295" s="14"/>
      <c r="B295" s="247"/>
      <c r="C295" s="248"/>
      <c r="D295" s="233" t="s">
        <v>149</v>
      </c>
      <c r="E295" s="249" t="s">
        <v>28</v>
      </c>
      <c r="F295" s="250" t="s">
        <v>82</v>
      </c>
      <c r="G295" s="248"/>
      <c r="H295" s="251">
        <v>1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149</v>
      </c>
      <c r="AU295" s="257" t="s">
        <v>84</v>
      </c>
      <c r="AV295" s="14" t="s">
        <v>84</v>
      </c>
      <c r="AW295" s="14" t="s">
        <v>35</v>
      </c>
      <c r="AX295" s="14" t="s">
        <v>82</v>
      </c>
      <c r="AY295" s="257" t="s">
        <v>137</v>
      </c>
    </row>
    <row r="296" s="2" customFormat="1" ht="16.5" customHeight="1">
      <c r="A296" s="40"/>
      <c r="B296" s="41"/>
      <c r="C296" s="220" t="s">
        <v>385</v>
      </c>
      <c r="D296" s="220" t="s">
        <v>140</v>
      </c>
      <c r="E296" s="221" t="s">
        <v>386</v>
      </c>
      <c r="F296" s="222" t="s">
        <v>387</v>
      </c>
      <c r="G296" s="223" t="s">
        <v>155</v>
      </c>
      <c r="H296" s="224">
        <v>229</v>
      </c>
      <c r="I296" s="225"/>
      <c r="J296" s="226">
        <f>ROUND(I296*H296,2)</f>
        <v>0</v>
      </c>
      <c r="K296" s="222" t="s">
        <v>144</v>
      </c>
      <c r="L296" s="46"/>
      <c r="M296" s="227" t="s">
        <v>28</v>
      </c>
      <c r="N296" s="228" t="s">
        <v>45</v>
      </c>
      <c r="O296" s="86"/>
      <c r="P296" s="229">
        <f>O296*H296</f>
        <v>0</v>
      </c>
      <c r="Q296" s="229">
        <v>0.001</v>
      </c>
      <c r="R296" s="229">
        <f>Q296*H296</f>
        <v>0.22900000000000001</v>
      </c>
      <c r="S296" s="229">
        <v>0.00031</v>
      </c>
      <c r="T296" s="230">
        <f>S296*H296</f>
        <v>0.070989999999999998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31" t="s">
        <v>145</v>
      </c>
      <c r="AT296" s="231" t="s">
        <v>140</v>
      </c>
      <c r="AU296" s="231" t="s">
        <v>84</v>
      </c>
      <c r="AY296" s="19" t="s">
        <v>137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9" t="s">
        <v>82</v>
      </c>
      <c r="BK296" s="232">
        <f>ROUND(I296*H296,2)</f>
        <v>0</v>
      </c>
      <c r="BL296" s="19" t="s">
        <v>145</v>
      </c>
      <c r="BM296" s="231" t="s">
        <v>388</v>
      </c>
    </row>
    <row r="297" s="2" customFormat="1">
      <c r="A297" s="40"/>
      <c r="B297" s="41"/>
      <c r="C297" s="42"/>
      <c r="D297" s="233" t="s">
        <v>147</v>
      </c>
      <c r="E297" s="42"/>
      <c r="F297" s="234" t="s">
        <v>389</v>
      </c>
      <c r="G297" s="42"/>
      <c r="H297" s="42"/>
      <c r="I297" s="138"/>
      <c r="J297" s="42"/>
      <c r="K297" s="42"/>
      <c r="L297" s="46"/>
      <c r="M297" s="235"/>
      <c r="N297" s="236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147</v>
      </c>
      <c r="AU297" s="19" t="s">
        <v>84</v>
      </c>
    </row>
    <row r="298" s="13" customFormat="1">
      <c r="A298" s="13"/>
      <c r="B298" s="237"/>
      <c r="C298" s="238"/>
      <c r="D298" s="233" t="s">
        <v>149</v>
      </c>
      <c r="E298" s="239" t="s">
        <v>28</v>
      </c>
      <c r="F298" s="240" t="s">
        <v>228</v>
      </c>
      <c r="G298" s="238"/>
      <c r="H298" s="239" t="s">
        <v>28</v>
      </c>
      <c r="I298" s="241"/>
      <c r="J298" s="238"/>
      <c r="K298" s="238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149</v>
      </c>
      <c r="AU298" s="246" t="s">
        <v>84</v>
      </c>
      <c r="AV298" s="13" t="s">
        <v>82</v>
      </c>
      <c r="AW298" s="13" t="s">
        <v>35</v>
      </c>
      <c r="AX298" s="13" t="s">
        <v>74</v>
      </c>
      <c r="AY298" s="246" t="s">
        <v>137</v>
      </c>
    </row>
    <row r="299" s="13" customFormat="1">
      <c r="A299" s="13"/>
      <c r="B299" s="237"/>
      <c r="C299" s="238"/>
      <c r="D299" s="233" t="s">
        <v>149</v>
      </c>
      <c r="E299" s="239" t="s">
        <v>28</v>
      </c>
      <c r="F299" s="240" t="s">
        <v>390</v>
      </c>
      <c r="G299" s="238"/>
      <c r="H299" s="239" t="s">
        <v>28</v>
      </c>
      <c r="I299" s="241"/>
      <c r="J299" s="238"/>
      <c r="K299" s="238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149</v>
      </c>
      <c r="AU299" s="246" t="s">
        <v>84</v>
      </c>
      <c r="AV299" s="13" t="s">
        <v>82</v>
      </c>
      <c r="AW299" s="13" t="s">
        <v>35</v>
      </c>
      <c r="AX299" s="13" t="s">
        <v>74</v>
      </c>
      <c r="AY299" s="246" t="s">
        <v>137</v>
      </c>
    </row>
    <row r="300" s="14" customFormat="1">
      <c r="A300" s="14"/>
      <c r="B300" s="247"/>
      <c r="C300" s="248"/>
      <c r="D300" s="233" t="s">
        <v>149</v>
      </c>
      <c r="E300" s="249" t="s">
        <v>28</v>
      </c>
      <c r="F300" s="250" t="s">
        <v>391</v>
      </c>
      <c r="G300" s="248"/>
      <c r="H300" s="251">
        <v>76.238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7" t="s">
        <v>149</v>
      </c>
      <c r="AU300" s="257" t="s">
        <v>84</v>
      </c>
      <c r="AV300" s="14" t="s">
        <v>84</v>
      </c>
      <c r="AW300" s="14" t="s">
        <v>35</v>
      </c>
      <c r="AX300" s="14" t="s">
        <v>74</v>
      </c>
      <c r="AY300" s="257" t="s">
        <v>137</v>
      </c>
    </row>
    <row r="301" s="13" customFormat="1">
      <c r="A301" s="13"/>
      <c r="B301" s="237"/>
      <c r="C301" s="238"/>
      <c r="D301" s="233" t="s">
        <v>149</v>
      </c>
      <c r="E301" s="239" t="s">
        <v>28</v>
      </c>
      <c r="F301" s="240" t="s">
        <v>392</v>
      </c>
      <c r="G301" s="238"/>
      <c r="H301" s="239" t="s">
        <v>28</v>
      </c>
      <c r="I301" s="241"/>
      <c r="J301" s="238"/>
      <c r="K301" s="238"/>
      <c r="L301" s="242"/>
      <c r="M301" s="243"/>
      <c r="N301" s="244"/>
      <c r="O301" s="244"/>
      <c r="P301" s="244"/>
      <c r="Q301" s="244"/>
      <c r="R301" s="244"/>
      <c r="S301" s="244"/>
      <c r="T301" s="24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6" t="s">
        <v>149</v>
      </c>
      <c r="AU301" s="246" t="s">
        <v>84</v>
      </c>
      <c r="AV301" s="13" t="s">
        <v>82</v>
      </c>
      <c r="AW301" s="13" t="s">
        <v>35</v>
      </c>
      <c r="AX301" s="13" t="s">
        <v>74</v>
      </c>
      <c r="AY301" s="246" t="s">
        <v>137</v>
      </c>
    </row>
    <row r="302" s="14" customFormat="1">
      <c r="A302" s="14"/>
      <c r="B302" s="247"/>
      <c r="C302" s="248"/>
      <c r="D302" s="233" t="s">
        <v>149</v>
      </c>
      <c r="E302" s="249" t="s">
        <v>28</v>
      </c>
      <c r="F302" s="250" t="s">
        <v>229</v>
      </c>
      <c r="G302" s="248"/>
      <c r="H302" s="251">
        <v>158.66999999999999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7" t="s">
        <v>149</v>
      </c>
      <c r="AU302" s="257" t="s">
        <v>84</v>
      </c>
      <c r="AV302" s="14" t="s">
        <v>84</v>
      </c>
      <c r="AW302" s="14" t="s">
        <v>35</v>
      </c>
      <c r="AX302" s="14" t="s">
        <v>74</v>
      </c>
      <c r="AY302" s="257" t="s">
        <v>137</v>
      </c>
    </row>
    <row r="303" s="14" customFormat="1">
      <c r="A303" s="14"/>
      <c r="B303" s="247"/>
      <c r="C303" s="248"/>
      <c r="D303" s="233" t="s">
        <v>149</v>
      </c>
      <c r="E303" s="249" t="s">
        <v>28</v>
      </c>
      <c r="F303" s="250" t="s">
        <v>230</v>
      </c>
      <c r="G303" s="248"/>
      <c r="H303" s="251">
        <v>-18.738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149</v>
      </c>
      <c r="AU303" s="257" t="s">
        <v>84</v>
      </c>
      <c r="AV303" s="14" t="s">
        <v>84</v>
      </c>
      <c r="AW303" s="14" t="s">
        <v>35</v>
      </c>
      <c r="AX303" s="14" t="s">
        <v>74</v>
      </c>
      <c r="AY303" s="257" t="s">
        <v>137</v>
      </c>
    </row>
    <row r="304" s="13" customFormat="1">
      <c r="A304" s="13"/>
      <c r="B304" s="237"/>
      <c r="C304" s="238"/>
      <c r="D304" s="233" t="s">
        <v>149</v>
      </c>
      <c r="E304" s="239" t="s">
        <v>28</v>
      </c>
      <c r="F304" s="240" t="s">
        <v>231</v>
      </c>
      <c r="G304" s="238"/>
      <c r="H304" s="239" t="s">
        <v>28</v>
      </c>
      <c r="I304" s="241"/>
      <c r="J304" s="238"/>
      <c r="K304" s="238"/>
      <c r="L304" s="242"/>
      <c r="M304" s="243"/>
      <c r="N304" s="244"/>
      <c r="O304" s="244"/>
      <c r="P304" s="244"/>
      <c r="Q304" s="244"/>
      <c r="R304" s="244"/>
      <c r="S304" s="244"/>
      <c r="T304" s="24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6" t="s">
        <v>149</v>
      </c>
      <c r="AU304" s="246" t="s">
        <v>84</v>
      </c>
      <c r="AV304" s="13" t="s">
        <v>82</v>
      </c>
      <c r="AW304" s="13" t="s">
        <v>35</v>
      </c>
      <c r="AX304" s="13" t="s">
        <v>74</v>
      </c>
      <c r="AY304" s="246" t="s">
        <v>137</v>
      </c>
    </row>
    <row r="305" s="14" customFormat="1">
      <c r="A305" s="14"/>
      <c r="B305" s="247"/>
      <c r="C305" s="248"/>
      <c r="D305" s="233" t="s">
        <v>149</v>
      </c>
      <c r="E305" s="249" t="s">
        <v>28</v>
      </c>
      <c r="F305" s="250" t="s">
        <v>232</v>
      </c>
      <c r="G305" s="248"/>
      <c r="H305" s="251">
        <v>10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7" t="s">
        <v>149</v>
      </c>
      <c r="AU305" s="257" t="s">
        <v>84</v>
      </c>
      <c r="AV305" s="14" t="s">
        <v>84</v>
      </c>
      <c r="AW305" s="14" t="s">
        <v>35</v>
      </c>
      <c r="AX305" s="14" t="s">
        <v>74</v>
      </c>
      <c r="AY305" s="257" t="s">
        <v>137</v>
      </c>
    </row>
    <row r="306" s="14" customFormat="1">
      <c r="A306" s="14"/>
      <c r="B306" s="247"/>
      <c r="C306" s="248"/>
      <c r="D306" s="233" t="s">
        <v>149</v>
      </c>
      <c r="E306" s="249" t="s">
        <v>28</v>
      </c>
      <c r="F306" s="250" t="s">
        <v>393</v>
      </c>
      <c r="G306" s="248"/>
      <c r="H306" s="251">
        <v>2.8300000000000001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7" t="s">
        <v>149</v>
      </c>
      <c r="AU306" s="257" t="s">
        <v>84</v>
      </c>
      <c r="AV306" s="14" t="s">
        <v>84</v>
      </c>
      <c r="AW306" s="14" t="s">
        <v>35</v>
      </c>
      <c r="AX306" s="14" t="s">
        <v>74</v>
      </c>
      <c r="AY306" s="257" t="s">
        <v>137</v>
      </c>
    </row>
    <row r="307" s="15" customFormat="1">
      <c r="A307" s="15"/>
      <c r="B307" s="258"/>
      <c r="C307" s="259"/>
      <c r="D307" s="233" t="s">
        <v>149</v>
      </c>
      <c r="E307" s="260" t="s">
        <v>28</v>
      </c>
      <c r="F307" s="261" t="s">
        <v>163</v>
      </c>
      <c r="G307" s="259"/>
      <c r="H307" s="262">
        <v>229</v>
      </c>
      <c r="I307" s="263"/>
      <c r="J307" s="259"/>
      <c r="K307" s="259"/>
      <c r="L307" s="264"/>
      <c r="M307" s="265"/>
      <c r="N307" s="266"/>
      <c r="O307" s="266"/>
      <c r="P307" s="266"/>
      <c r="Q307" s="266"/>
      <c r="R307" s="266"/>
      <c r="S307" s="266"/>
      <c r="T307" s="26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8" t="s">
        <v>149</v>
      </c>
      <c r="AU307" s="268" t="s">
        <v>84</v>
      </c>
      <c r="AV307" s="15" t="s">
        <v>138</v>
      </c>
      <c r="AW307" s="15" t="s">
        <v>35</v>
      </c>
      <c r="AX307" s="15" t="s">
        <v>82</v>
      </c>
      <c r="AY307" s="268" t="s">
        <v>137</v>
      </c>
    </row>
    <row r="308" s="2" customFormat="1" ht="16.5" customHeight="1">
      <c r="A308" s="40"/>
      <c r="B308" s="41"/>
      <c r="C308" s="220" t="s">
        <v>394</v>
      </c>
      <c r="D308" s="220" t="s">
        <v>140</v>
      </c>
      <c r="E308" s="221" t="s">
        <v>395</v>
      </c>
      <c r="F308" s="222" t="s">
        <v>396</v>
      </c>
      <c r="G308" s="223" t="s">
        <v>266</v>
      </c>
      <c r="H308" s="224">
        <v>14</v>
      </c>
      <c r="I308" s="225"/>
      <c r="J308" s="226">
        <f>ROUND(I308*H308,2)</f>
        <v>0</v>
      </c>
      <c r="K308" s="222" t="s">
        <v>144</v>
      </c>
      <c r="L308" s="46"/>
      <c r="M308" s="227" t="s">
        <v>28</v>
      </c>
      <c r="N308" s="228" t="s">
        <v>45</v>
      </c>
      <c r="O308" s="86"/>
      <c r="P308" s="229">
        <f>O308*H308</f>
        <v>0</v>
      </c>
      <c r="Q308" s="229">
        <v>0.01804</v>
      </c>
      <c r="R308" s="229">
        <f>Q308*H308</f>
        <v>0.25256000000000001</v>
      </c>
      <c r="S308" s="229">
        <v>0</v>
      </c>
      <c r="T308" s="230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31" t="s">
        <v>138</v>
      </c>
      <c r="AT308" s="231" t="s">
        <v>140</v>
      </c>
      <c r="AU308" s="231" t="s">
        <v>84</v>
      </c>
      <c r="AY308" s="19" t="s">
        <v>137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9" t="s">
        <v>82</v>
      </c>
      <c r="BK308" s="232">
        <f>ROUND(I308*H308,2)</f>
        <v>0</v>
      </c>
      <c r="BL308" s="19" t="s">
        <v>138</v>
      </c>
      <c r="BM308" s="231" t="s">
        <v>397</v>
      </c>
    </row>
    <row r="309" s="2" customFormat="1">
      <c r="A309" s="40"/>
      <c r="B309" s="41"/>
      <c r="C309" s="42"/>
      <c r="D309" s="233" t="s">
        <v>147</v>
      </c>
      <c r="E309" s="42"/>
      <c r="F309" s="234" t="s">
        <v>398</v>
      </c>
      <c r="G309" s="42"/>
      <c r="H309" s="42"/>
      <c r="I309" s="138"/>
      <c r="J309" s="42"/>
      <c r="K309" s="42"/>
      <c r="L309" s="46"/>
      <c r="M309" s="235"/>
      <c r="N309" s="236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147</v>
      </c>
      <c r="AU309" s="19" t="s">
        <v>84</v>
      </c>
    </row>
    <row r="310" s="13" customFormat="1">
      <c r="A310" s="13"/>
      <c r="B310" s="237"/>
      <c r="C310" s="238"/>
      <c r="D310" s="233" t="s">
        <v>149</v>
      </c>
      <c r="E310" s="239" t="s">
        <v>28</v>
      </c>
      <c r="F310" s="240" t="s">
        <v>399</v>
      </c>
      <c r="G310" s="238"/>
      <c r="H310" s="239" t="s">
        <v>28</v>
      </c>
      <c r="I310" s="241"/>
      <c r="J310" s="238"/>
      <c r="K310" s="238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149</v>
      </c>
      <c r="AU310" s="246" t="s">
        <v>84</v>
      </c>
      <c r="AV310" s="13" t="s">
        <v>82</v>
      </c>
      <c r="AW310" s="13" t="s">
        <v>35</v>
      </c>
      <c r="AX310" s="13" t="s">
        <v>74</v>
      </c>
      <c r="AY310" s="246" t="s">
        <v>137</v>
      </c>
    </row>
    <row r="311" s="14" customFormat="1">
      <c r="A311" s="14"/>
      <c r="B311" s="247"/>
      <c r="C311" s="248"/>
      <c r="D311" s="233" t="s">
        <v>149</v>
      </c>
      <c r="E311" s="249" t="s">
        <v>28</v>
      </c>
      <c r="F311" s="250" t="s">
        <v>193</v>
      </c>
      <c r="G311" s="248"/>
      <c r="H311" s="251">
        <v>14</v>
      </c>
      <c r="I311" s="252"/>
      <c r="J311" s="248"/>
      <c r="K311" s="248"/>
      <c r="L311" s="253"/>
      <c r="M311" s="254"/>
      <c r="N311" s="255"/>
      <c r="O311" s="255"/>
      <c r="P311" s="255"/>
      <c r="Q311" s="255"/>
      <c r="R311" s="255"/>
      <c r="S311" s="255"/>
      <c r="T311" s="25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7" t="s">
        <v>149</v>
      </c>
      <c r="AU311" s="257" t="s">
        <v>84</v>
      </c>
      <c r="AV311" s="14" t="s">
        <v>84</v>
      </c>
      <c r="AW311" s="14" t="s">
        <v>35</v>
      </c>
      <c r="AX311" s="14" t="s">
        <v>82</v>
      </c>
      <c r="AY311" s="257" t="s">
        <v>137</v>
      </c>
    </row>
    <row r="312" s="2" customFormat="1" ht="16.5" customHeight="1">
      <c r="A312" s="40"/>
      <c r="B312" s="41"/>
      <c r="C312" s="220" t="s">
        <v>400</v>
      </c>
      <c r="D312" s="220" t="s">
        <v>140</v>
      </c>
      <c r="E312" s="221" t="s">
        <v>401</v>
      </c>
      <c r="F312" s="222" t="s">
        <v>402</v>
      </c>
      <c r="G312" s="223" t="s">
        <v>266</v>
      </c>
      <c r="H312" s="224">
        <v>14</v>
      </c>
      <c r="I312" s="225"/>
      <c r="J312" s="226">
        <f>ROUND(I312*H312,2)</f>
        <v>0</v>
      </c>
      <c r="K312" s="222" t="s">
        <v>144</v>
      </c>
      <c r="L312" s="46"/>
      <c r="M312" s="227" t="s">
        <v>28</v>
      </c>
      <c r="N312" s="228" t="s">
        <v>45</v>
      </c>
      <c r="O312" s="86"/>
      <c r="P312" s="229">
        <f>O312*H312</f>
        <v>0</v>
      </c>
      <c r="Q312" s="229">
        <v>0.00263</v>
      </c>
      <c r="R312" s="229">
        <f>Q312*H312</f>
        <v>0.036819999999999999</v>
      </c>
      <c r="S312" s="229">
        <v>0</v>
      </c>
      <c r="T312" s="230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31" t="s">
        <v>138</v>
      </c>
      <c r="AT312" s="231" t="s">
        <v>140</v>
      </c>
      <c r="AU312" s="231" t="s">
        <v>84</v>
      </c>
      <c r="AY312" s="19" t="s">
        <v>137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9" t="s">
        <v>82</v>
      </c>
      <c r="BK312" s="232">
        <f>ROUND(I312*H312,2)</f>
        <v>0</v>
      </c>
      <c r="BL312" s="19" t="s">
        <v>138</v>
      </c>
      <c r="BM312" s="231" t="s">
        <v>403</v>
      </c>
    </row>
    <row r="313" s="2" customFormat="1">
      <c r="A313" s="40"/>
      <c r="B313" s="41"/>
      <c r="C313" s="42"/>
      <c r="D313" s="233" t="s">
        <v>147</v>
      </c>
      <c r="E313" s="42"/>
      <c r="F313" s="234" t="s">
        <v>404</v>
      </c>
      <c r="G313" s="42"/>
      <c r="H313" s="42"/>
      <c r="I313" s="138"/>
      <c r="J313" s="42"/>
      <c r="K313" s="42"/>
      <c r="L313" s="46"/>
      <c r="M313" s="235"/>
      <c r="N313" s="236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147</v>
      </c>
      <c r="AU313" s="19" t="s">
        <v>84</v>
      </c>
    </row>
    <row r="314" s="12" customFormat="1" ht="22.8" customHeight="1">
      <c r="A314" s="12"/>
      <c r="B314" s="204"/>
      <c r="C314" s="205"/>
      <c r="D314" s="206" t="s">
        <v>73</v>
      </c>
      <c r="E314" s="218" t="s">
        <v>405</v>
      </c>
      <c r="F314" s="218" t="s">
        <v>406</v>
      </c>
      <c r="G314" s="205"/>
      <c r="H314" s="205"/>
      <c r="I314" s="208"/>
      <c r="J314" s="219">
        <f>BK314</f>
        <v>0</v>
      </c>
      <c r="K314" s="205"/>
      <c r="L314" s="210"/>
      <c r="M314" s="211"/>
      <c r="N314" s="212"/>
      <c r="O314" s="212"/>
      <c r="P314" s="213">
        <f>SUM(P315:P324)</f>
        <v>0</v>
      </c>
      <c r="Q314" s="212"/>
      <c r="R314" s="213">
        <f>SUM(R315:R324)</f>
        <v>0</v>
      </c>
      <c r="S314" s="212"/>
      <c r="T314" s="214">
        <f>SUM(T315:T324)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5" t="s">
        <v>82</v>
      </c>
      <c r="AT314" s="216" t="s">
        <v>73</v>
      </c>
      <c r="AU314" s="216" t="s">
        <v>82</v>
      </c>
      <c r="AY314" s="215" t="s">
        <v>137</v>
      </c>
      <c r="BK314" s="217">
        <f>SUM(BK315:BK324)</f>
        <v>0</v>
      </c>
    </row>
    <row r="315" s="2" customFormat="1" ht="16.5" customHeight="1">
      <c r="A315" s="40"/>
      <c r="B315" s="41"/>
      <c r="C315" s="220" t="s">
        <v>407</v>
      </c>
      <c r="D315" s="220" t="s">
        <v>140</v>
      </c>
      <c r="E315" s="221" t="s">
        <v>408</v>
      </c>
      <c r="F315" s="222" t="s">
        <v>409</v>
      </c>
      <c r="G315" s="223" t="s">
        <v>410</v>
      </c>
      <c r="H315" s="224">
        <v>6.5780000000000003</v>
      </c>
      <c r="I315" s="225"/>
      <c r="J315" s="226">
        <f>ROUND(I315*H315,2)</f>
        <v>0</v>
      </c>
      <c r="K315" s="222" t="s">
        <v>144</v>
      </c>
      <c r="L315" s="46"/>
      <c r="M315" s="227" t="s">
        <v>28</v>
      </c>
      <c r="N315" s="228" t="s">
        <v>45</v>
      </c>
      <c r="O315" s="86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31" t="s">
        <v>138</v>
      </c>
      <c r="AT315" s="231" t="s">
        <v>140</v>
      </c>
      <c r="AU315" s="231" t="s">
        <v>84</v>
      </c>
      <c r="AY315" s="19" t="s">
        <v>137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9" t="s">
        <v>82</v>
      </c>
      <c r="BK315" s="232">
        <f>ROUND(I315*H315,2)</f>
        <v>0</v>
      </c>
      <c r="BL315" s="19" t="s">
        <v>138</v>
      </c>
      <c r="BM315" s="231" t="s">
        <v>411</v>
      </c>
    </row>
    <row r="316" s="2" customFormat="1">
      <c r="A316" s="40"/>
      <c r="B316" s="41"/>
      <c r="C316" s="42"/>
      <c r="D316" s="233" t="s">
        <v>147</v>
      </c>
      <c r="E316" s="42"/>
      <c r="F316" s="234" t="s">
        <v>412</v>
      </c>
      <c r="G316" s="42"/>
      <c r="H316" s="42"/>
      <c r="I316" s="138"/>
      <c r="J316" s="42"/>
      <c r="K316" s="42"/>
      <c r="L316" s="46"/>
      <c r="M316" s="235"/>
      <c r="N316" s="236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147</v>
      </c>
      <c r="AU316" s="19" t="s">
        <v>84</v>
      </c>
    </row>
    <row r="317" s="2" customFormat="1" ht="16.5" customHeight="1">
      <c r="A317" s="40"/>
      <c r="B317" s="41"/>
      <c r="C317" s="220" t="s">
        <v>413</v>
      </c>
      <c r="D317" s="220" t="s">
        <v>140</v>
      </c>
      <c r="E317" s="221" t="s">
        <v>414</v>
      </c>
      <c r="F317" s="222" t="s">
        <v>415</v>
      </c>
      <c r="G317" s="223" t="s">
        <v>410</v>
      </c>
      <c r="H317" s="224">
        <v>6.5780000000000003</v>
      </c>
      <c r="I317" s="225"/>
      <c r="J317" s="226">
        <f>ROUND(I317*H317,2)</f>
        <v>0</v>
      </c>
      <c r="K317" s="222" t="s">
        <v>144</v>
      </c>
      <c r="L317" s="46"/>
      <c r="M317" s="227" t="s">
        <v>28</v>
      </c>
      <c r="N317" s="228" t="s">
        <v>45</v>
      </c>
      <c r="O317" s="86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31" t="s">
        <v>138</v>
      </c>
      <c r="AT317" s="231" t="s">
        <v>140</v>
      </c>
      <c r="AU317" s="231" t="s">
        <v>84</v>
      </c>
      <c r="AY317" s="19" t="s">
        <v>137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9" t="s">
        <v>82</v>
      </c>
      <c r="BK317" s="232">
        <f>ROUND(I317*H317,2)</f>
        <v>0</v>
      </c>
      <c r="BL317" s="19" t="s">
        <v>138</v>
      </c>
      <c r="BM317" s="231" t="s">
        <v>416</v>
      </c>
    </row>
    <row r="318" s="2" customFormat="1">
      <c r="A318" s="40"/>
      <c r="B318" s="41"/>
      <c r="C318" s="42"/>
      <c r="D318" s="233" t="s">
        <v>147</v>
      </c>
      <c r="E318" s="42"/>
      <c r="F318" s="234" t="s">
        <v>417</v>
      </c>
      <c r="G318" s="42"/>
      <c r="H318" s="42"/>
      <c r="I318" s="138"/>
      <c r="J318" s="42"/>
      <c r="K318" s="42"/>
      <c r="L318" s="46"/>
      <c r="M318" s="235"/>
      <c r="N318" s="236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147</v>
      </c>
      <c r="AU318" s="19" t="s">
        <v>84</v>
      </c>
    </row>
    <row r="319" s="2" customFormat="1" ht="16.5" customHeight="1">
      <c r="A319" s="40"/>
      <c r="B319" s="41"/>
      <c r="C319" s="220" t="s">
        <v>418</v>
      </c>
      <c r="D319" s="220" t="s">
        <v>140</v>
      </c>
      <c r="E319" s="221" t="s">
        <v>419</v>
      </c>
      <c r="F319" s="222" t="s">
        <v>420</v>
      </c>
      <c r="G319" s="223" t="s">
        <v>410</v>
      </c>
      <c r="H319" s="224">
        <v>71.775000000000006</v>
      </c>
      <c r="I319" s="225"/>
      <c r="J319" s="226">
        <f>ROUND(I319*H319,2)</f>
        <v>0</v>
      </c>
      <c r="K319" s="222" t="s">
        <v>144</v>
      </c>
      <c r="L319" s="46"/>
      <c r="M319" s="227" t="s">
        <v>28</v>
      </c>
      <c r="N319" s="228" t="s">
        <v>45</v>
      </c>
      <c r="O319" s="86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31" t="s">
        <v>138</v>
      </c>
      <c r="AT319" s="231" t="s">
        <v>140</v>
      </c>
      <c r="AU319" s="231" t="s">
        <v>84</v>
      </c>
      <c r="AY319" s="19" t="s">
        <v>137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9" t="s">
        <v>82</v>
      </c>
      <c r="BK319" s="232">
        <f>ROUND(I319*H319,2)</f>
        <v>0</v>
      </c>
      <c r="BL319" s="19" t="s">
        <v>138</v>
      </c>
      <c r="BM319" s="231" t="s">
        <v>421</v>
      </c>
    </row>
    <row r="320" s="2" customFormat="1">
      <c r="A320" s="40"/>
      <c r="B320" s="41"/>
      <c r="C320" s="42"/>
      <c r="D320" s="233" t="s">
        <v>147</v>
      </c>
      <c r="E320" s="42"/>
      <c r="F320" s="234" t="s">
        <v>422</v>
      </c>
      <c r="G320" s="42"/>
      <c r="H320" s="42"/>
      <c r="I320" s="138"/>
      <c r="J320" s="42"/>
      <c r="K320" s="42"/>
      <c r="L320" s="46"/>
      <c r="M320" s="235"/>
      <c r="N320" s="236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147</v>
      </c>
      <c r="AU320" s="19" t="s">
        <v>84</v>
      </c>
    </row>
    <row r="321" s="13" customFormat="1">
      <c r="A321" s="13"/>
      <c r="B321" s="237"/>
      <c r="C321" s="238"/>
      <c r="D321" s="233" t="s">
        <v>149</v>
      </c>
      <c r="E321" s="239" t="s">
        <v>28</v>
      </c>
      <c r="F321" s="240" t="s">
        <v>423</v>
      </c>
      <c r="G321" s="238"/>
      <c r="H321" s="239" t="s">
        <v>28</v>
      </c>
      <c r="I321" s="241"/>
      <c r="J321" s="238"/>
      <c r="K321" s="238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149</v>
      </c>
      <c r="AU321" s="246" t="s">
        <v>84</v>
      </c>
      <c r="AV321" s="13" t="s">
        <v>82</v>
      </c>
      <c r="AW321" s="13" t="s">
        <v>35</v>
      </c>
      <c r="AX321" s="13" t="s">
        <v>74</v>
      </c>
      <c r="AY321" s="246" t="s">
        <v>137</v>
      </c>
    </row>
    <row r="322" s="14" customFormat="1">
      <c r="A322" s="14"/>
      <c r="B322" s="247"/>
      <c r="C322" s="248"/>
      <c r="D322" s="233" t="s">
        <v>149</v>
      </c>
      <c r="E322" s="249" t="s">
        <v>28</v>
      </c>
      <c r="F322" s="250" t="s">
        <v>424</v>
      </c>
      <c r="G322" s="248"/>
      <c r="H322" s="251">
        <v>71.775000000000006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149</v>
      </c>
      <c r="AU322" s="257" t="s">
        <v>84</v>
      </c>
      <c r="AV322" s="14" t="s">
        <v>84</v>
      </c>
      <c r="AW322" s="14" t="s">
        <v>35</v>
      </c>
      <c r="AX322" s="14" t="s">
        <v>82</v>
      </c>
      <c r="AY322" s="257" t="s">
        <v>137</v>
      </c>
    </row>
    <row r="323" s="2" customFormat="1" ht="16.5" customHeight="1">
      <c r="A323" s="40"/>
      <c r="B323" s="41"/>
      <c r="C323" s="220" t="s">
        <v>425</v>
      </c>
      <c r="D323" s="220" t="s">
        <v>140</v>
      </c>
      <c r="E323" s="221" t="s">
        <v>426</v>
      </c>
      <c r="F323" s="222" t="s">
        <v>427</v>
      </c>
      <c r="G323" s="223" t="s">
        <v>410</v>
      </c>
      <c r="H323" s="224">
        <v>6.5250000000000004</v>
      </c>
      <c r="I323" s="225"/>
      <c r="J323" s="226">
        <f>ROUND(I323*H323,2)</f>
        <v>0</v>
      </c>
      <c r="K323" s="222" t="s">
        <v>144</v>
      </c>
      <c r="L323" s="46"/>
      <c r="M323" s="227" t="s">
        <v>28</v>
      </c>
      <c r="N323" s="228" t="s">
        <v>45</v>
      </c>
      <c r="O323" s="86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31" t="s">
        <v>138</v>
      </c>
      <c r="AT323" s="231" t="s">
        <v>140</v>
      </c>
      <c r="AU323" s="231" t="s">
        <v>84</v>
      </c>
      <c r="AY323" s="19" t="s">
        <v>137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9" t="s">
        <v>82</v>
      </c>
      <c r="BK323" s="232">
        <f>ROUND(I323*H323,2)</f>
        <v>0</v>
      </c>
      <c r="BL323" s="19" t="s">
        <v>138</v>
      </c>
      <c r="BM323" s="231" t="s">
        <v>428</v>
      </c>
    </row>
    <row r="324" s="2" customFormat="1">
      <c r="A324" s="40"/>
      <c r="B324" s="41"/>
      <c r="C324" s="42"/>
      <c r="D324" s="233" t="s">
        <v>147</v>
      </c>
      <c r="E324" s="42"/>
      <c r="F324" s="234" t="s">
        <v>429</v>
      </c>
      <c r="G324" s="42"/>
      <c r="H324" s="42"/>
      <c r="I324" s="138"/>
      <c r="J324" s="42"/>
      <c r="K324" s="42"/>
      <c r="L324" s="46"/>
      <c r="M324" s="235"/>
      <c r="N324" s="236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147</v>
      </c>
      <c r="AU324" s="19" t="s">
        <v>84</v>
      </c>
    </row>
    <row r="325" s="12" customFormat="1" ht="22.8" customHeight="1">
      <c r="A325" s="12"/>
      <c r="B325" s="204"/>
      <c r="C325" s="205"/>
      <c r="D325" s="206" t="s">
        <v>73</v>
      </c>
      <c r="E325" s="218" t="s">
        <v>430</v>
      </c>
      <c r="F325" s="218" t="s">
        <v>431</v>
      </c>
      <c r="G325" s="205"/>
      <c r="H325" s="205"/>
      <c r="I325" s="208"/>
      <c r="J325" s="219">
        <f>BK325</f>
        <v>0</v>
      </c>
      <c r="K325" s="205"/>
      <c r="L325" s="210"/>
      <c r="M325" s="211"/>
      <c r="N325" s="212"/>
      <c r="O325" s="212"/>
      <c r="P325" s="213">
        <f>SUM(P326:P327)</f>
        <v>0</v>
      </c>
      <c r="Q325" s="212"/>
      <c r="R325" s="213">
        <f>SUM(R326:R327)</f>
        <v>0</v>
      </c>
      <c r="S325" s="212"/>
      <c r="T325" s="214">
        <f>SUM(T326:T327)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5" t="s">
        <v>82</v>
      </c>
      <c r="AT325" s="216" t="s">
        <v>73</v>
      </c>
      <c r="AU325" s="216" t="s">
        <v>82</v>
      </c>
      <c r="AY325" s="215" t="s">
        <v>137</v>
      </c>
      <c r="BK325" s="217">
        <f>SUM(BK326:BK327)</f>
        <v>0</v>
      </c>
    </row>
    <row r="326" s="2" customFormat="1" ht="16.5" customHeight="1">
      <c r="A326" s="40"/>
      <c r="B326" s="41"/>
      <c r="C326" s="220" t="s">
        <v>432</v>
      </c>
      <c r="D326" s="220" t="s">
        <v>140</v>
      </c>
      <c r="E326" s="221" t="s">
        <v>433</v>
      </c>
      <c r="F326" s="222" t="s">
        <v>434</v>
      </c>
      <c r="G326" s="223" t="s">
        <v>410</v>
      </c>
      <c r="H326" s="224">
        <v>9.5579999999999998</v>
      </c>
      <c r="I326" s="225"/>
      <c r="J326" s="226">
        <f>ROUND(I326*H326,2)</f>
        <v>0</v>
      </c>
      <c r="K326" s="222" t="s">
        <v>144</v>
      </c>
      <c r="L326" s="46"/>
      <c r="M326" s="227" t="s">
        <v>28</v>
      </c>
      <c r="N326" s="228" t="s">
        <v>45</v>
      </c>
      <c r="O326" s="86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31" t="s">
        <v>138</v>
      </c>
      <c r="AT326" s="231" t="s">
        <v>140</v>
      </c>
      <c r="AU326" s="231" t="s">
        <v>84</v>
      </c>
      <c r="AY326" s="19" t="s">
        <v>137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9" t="s">
        <v>82</v>
      </c>
      <c r="BK326" s="232">
        <f>ROUND(I326*H326,2)</f>
        <v>0</v>
      </c>
      <c r="BL326" s="19" t="s">
        <v>138</v>
      </c>
      <c r="BM326" s="231" t="s">
        <v>435</v>
      </c>
    </row>
    <row r="327" s="2" customFormat="1">
      <c r="A327" s="40"/>
      <c r="B327" s="41"/>
      <c r="C327" s="42"/>
      <c r="D327" s="233" t="s">
        <v>147</v>
      </c>
      <c r="E327" s="42"/>
      <c r="F327" s="234" t="s">
        <v>436</v>
      </c>
      <c r="G327" s="42"/>
      <c r="H327" s="42"/>
      <c r="I327" s="138"/>
      <c r="J327" s="42"/>
      <c r="K327" s="42"/>
      <c r="L327" s="46"/>
      <c r="M327" s="235"/>
      <c r="N327" s="236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147</v>
      </c>
      <c r="AU327" s="19" t="s">
        <v>84</v>
      </c>
    </row>
    <row r="328" s="12" customFormat="1" ht="25.92" customHeight="1">
      <c r="A328" s="12"/>
      <c r="B328" s="204"/>
      <c r="C328" s="205"/>
      <c r="D328" s="206" t="s">
        <v>73</v>
      </c>
      <c r="E328" s="207" t="s">
        <v>437</v>
      </c>
      <c r="F328" s="207" t="s">
        <v>438</v>
      </c>
      <c r="G328" s="205"/>
      <c r="H328" s="205"/>
      <c r="I328" s="208"/>
      <c r="J328" s="209">
        <f>BK328</f>
        <v>0</v>
      </c>
      <c r="K328" s="205"/>
      <c r="L328" s="210"/>
      <c r="M328" s="211"/>
      <c r="N328" s="212"/>
      <c r="O328" s="212"/>
      <c r="P328" s="213">
        <f>P329+P354+P365+P395+P456+P482+P514+P565+P590+P633+P645</f>
        <v>0</v>
      </c>
      <c r="Q328" s="212"/>
      <c r="R328" s="213">
        <f>R329+R354+R365+R395+R456+R482+R514+R565+R590+R633+R645</f>
        <v>5.0442862000000002</v>
      </c>
      <c r="S328" s="212"/>
      <c r="T328" s="214">
        <f>T329+T354+T365+T395+T456+T482+T514+T565+T590+T633+T645</f>
        <v>0.052360000000000011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5" t="s">
        <v>84</v>
      </c>
      <c r="AT328" s="216" t="s">
        <v>73</v>
      </c>
      <c r="AU328" s="216" t="s">
        <v>74</v>
      </c>
      <c r="AY328" s="215" t="s">
        <v>137</v>
      </c>
      <c r="BK328" s="217">
        <f>BK329+BK354+BK365+BK395+BK456+BK482+BK514+BK565+BK590+BK633+BK645</f>
        <v>0</v>
      </c>
    </row>
    <row r="329" s="12" customFormat="1" ht="22.8" customHeight="1">
      <c r="A329" s="12"/>
      <c r="B329" s="204"/>
      <c r="C329" s="205"/>
      <c r="D329" s="206" t="s">
        <v>73</v>
      </c>
      <c r="E329" s="218" t="s">
        <v>439</v>
      </c>
      <c r="F329" s="218" t="s">
        <v>440</v>
      </c>
      <c r="G329" s="205"/>
      <c r="H329" s="205"/>
      <c r="I329" s="208"/>
      <c r="J329" s="219">
        <f>BK329</f>
        <v>0</v>
      </c>
      <c r="K329" s="205"/>
      <c r="L329" s="210"/>
      <c r="M329" s="211"/>
      <c r="N329" s="212"/>
      <c r="O329" s="212"/>
      <c r="P329" s="213">
        <f>SUM(P330:P353)</f>
        <v>0</v>
      </c>
      <c r="Q329" s="212"/>
      <c r="R329" s="213">
        <f>SUM(R330:R353)</f>
        <v>0.30044000000000004</v>
      </c>
      <c r="S329" s="212"/>
      <c r="T329" s="214">
        <f>SUM(T330:T353)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5" t="s">
        <v>84</v>
      </c>
      <c r="AT329" s="216" t="s">
        <v>73</v>
      </c>
      <c r="AU329" s="216" t="s">
        <v>82</v>
      </c>
      <c r="AY329" s="215" t="s">
        <v>137</v>
      </c>
      <c r="BK329" s="217">
        <f>SUM(BK330:BK353)</f>
        <v>0</v>
      </c>
    </row>
    <row r="330" s="2" customFormat="1" ht="16.5" customHeight="1">
      <c r="A330" s="40"/>
      <c r="B330" s="41"/>
      <c r="C330" s="220" t="s">
        <v>441</v>
      </c>
      <c r="D330" s="220" t="s">
        <v>140</v>
      </c>
      <c r="E330" s="221" t="s">
        <v>442</v>
      </c>
      <c r="F330" s="222" t="s">
        <v>443</v>
      </c>
      <c r="G330" s="223" t="s">
        <v>155</v>
      </c>
      <c r="H330" s="224">
        <v>82</v>
      </c>
      <c r="I330" s="225"/>
      <c r="J330" s="226">
        <f>ROUND(I330*H330,2)</f>
        <v>0</v>
      </c>
      <c r="K330" s="222" t="s">
        <v>144</v>
      </c>
      <c r="L330" s="46"/>
      <c r="M330" s="227" t="s">
        <v>28</v>
      </c>
      <c r="N330" s="228" t="s">
        <v>45</v>
      </c>
      <c r="O330" s="86"/>
      <c r="P330" s="229">
        <f>O330*H330</f>
        <v>0</v>
      </c>
      <c r="Q330" s="229">
        <v>0.0035000000000000001</v>
      </c>
      <c r="R330" s="229">
        <f>Q330*H330</f>
        <v>0.28700000000000003</v>
      </c>
      <c r="S330" s="229">
        <v>0</v>
      </c>
      <c r="T330" s="230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31" t="s">
        <v>138</v>
      </c>
      <c r="AT330" s="231" t="s">
        <v>140</v>
      </c>
      <c r="AU330" s="231" t="s">
        <v>84</v>
      </c>
      <c r="AY330" s="19" t="s">
        <v>137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9" t="s">
        <v>82</v>
      </c>
      <c r="BK330" s="232">
        <f>ROUND(I330*H330,2)</f>
        <v>0</v>
      </c>
      <c r="BL330" s="19" t="s">
        <v>138</v>
      </c>
      <c r="BM330" s="231" t="s">
        <v>444</v>
      </c>
    </row>
    <row r="331" s="2" customFormat="1">
      <c r="A331" s="40"/>
      <c r="B331" s="41"/>
      <c r="C331" s="42"/>
      <c r="D331" s="233" t="s">
        <v>147</v>
      </c>
      <c r="E331" s="42"/>
      <c r="F331" s="234" t="s">
        <v>445</v>
      </c>
      <c r="G331" s="42"/>
      <c r="H331" s="42"/>
      <c r="I331" s="138"/>
      <c r="J331" s="42"/>
      <c r="K331" s="42"/>
      <c r="L331" s="46"/>
      <c r="M331" s="235"/>
      <c r="N331" s="236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147</v>
      </c>
      <c r="AU331" s="19" t="s">
        <v>84</v>
      </c>
    </row>
    <row r="332" s="13" customFormat="1">
      <c r="A332" s="13"/>
      <c r="B332" s="237"/>
      <c r="C332" s="238"/>
      <c r="D332" s="233" t="s">
        <v>149</v>
      </c>
      <c r="E332" s="239" t="s">
        <v>28</v>
      </c>
      <c r="F332" s="240" t="s">
        <v>446</v>
      </c>
      <c r="G332" s="238"/>
      <c r="H332" s="239" t="s">
        <v>28</v>
      </c>
      <c r="I332" s="241"/>
      <c r="J332" s="238"/>
      <c r="K332" s="238"/>
      <c r="L332" s="242"/>
      <c r="M332" s="243"/>
      <c r="N332" s="244"/>
      <c r="O332" s="244"/>
      <c r="P332" s="244"/>
      <c r="Q332" s="244"/>
      <c r="R332" s="244"/>
      <c r="S332" s="244"/>
      <c r="T332" s="24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6" t="s">
        <v>149</v>
      </c>
      <c r="AU332" s="246" t="s">
        <v>84</v>
      </c>
      <c r="AV332" s="13" t="s">
        <v>82</v>
      </c>
      <c r="AW332" s="13" t="s">
        <v>35</v>
      </c>
      <c r="AX332" s="13" t="s">
        <v>74</v>
      </c>
      <c r="AY332" s="246" t="s">
        <v>137</v>
      </c>
    </row>
    <row r="333" s="14" customFormat="1">
      <c r="A333" s="14"/>
      <c r="B333" s="247"/>
      <c r="C333" s="248"/>
      <c r="D333" s="233" t="s">
        <v>149</v>
      </c>
      <c r="E333" s="249" t="s">
        <v>28</v>
      </c>
      <c r="F333" s="250" t="s">
        <v>328</v>
      </c>
      <c r="G333" s="248"/>
      <c r="H333" s="251">
        <v>71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7" t="s">
        <v>149</v>
      </c>
      <c r="AU333" s="257" t="s">
        <v>84</v>
      </c>
      <c r="AV333" s="14" t="s">
        <v>84</v>
      </c>
      <c r="AW333" s="14" t="s">
        <v>35</v>
      </c>
      <c r="AX333" s="14" t="s">
        <v>74</v>
      </c>
      <c r="AY333" s="257" t="s">
        <v>137</v>
      </c>
    </row>
    <row r="334" s="13" customFormat="1">
      <c r="A334" s="13"/>
      <c r="B334" s="237"/>
      <c r="C334" s="238"/>
      <c r="D334" s="233" t="s">
        <v>149</v>
      </c>
      <c r="E334" s="239" t="s">
        <v>28</v>
      </c>
      <c r="F334" s="240" t="s">
        <v>447</v>
      </c>
      <c r="G334" s="238"/>
      <c r="H334" s="239" t="s">
        <v>28</v>
      </c>
      <c r="I334" s="241"/>
      <c r="J334" s="238"/>
      <c r="K334" s="238"/>
      <c r="L334" s="242"/>
      <c r="M334" s="243"/>
      <c r="N334" s="244"/>
      <c r="O334" s="244"/>
      <c r="P334" s="244"/>
      <c r="Q334" s="244"/>
      <c r="R334" s="244"/>
      <c r="S334" s="244"/>
      <c r="T334" s="24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6" t="s">
        <v>149</v>
      </c>
      <c r="AU334" s="246" t="s">
        <v>84</v>
      </c>
      <c r="AV334" s="13" t="s">
        <v>82</v>
      </c>
      <c r="AW334" s="13" t="s">
        <v>35</v>
      </c>
      <c r="AX334" s="13" t="s">
        <v>74</v>
      </c>
      <c r="AY334" s="246" t="s">
        <v>137</v>
      </c>
    </row>
    <row r="335" s="14" customFormat="1">
      <c r="A335" s="14"/>
      <c r="B335" s="247"/>
      <c r="C335" s="248"/>
      <c r="D335" s="233" t="s">
        <v>149</v>
      </c>
      <c r="E335" s="249" t="s">
        <v>28</v>
      </c>
      <c r="F335" s="250" t="s">
        <v>448</v>
      </c>
      <c r="G335" s="248"/>
      <c r="H335" s="251">
        <v>7.7400000000000002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7" t="s">
        <v>149</v>
      </c>
      <c r="AU335" s="257" t="s">
        <v>84</v>
      </c>
      <c r="AV335" s="14" t="s">
        <v>84</v>
      </c>
      <c r="AW335" s="14" t="s">
        <v>35</v>
      </c>
      <c r="AX335" s="14" t="s">
        <v>74</v>
      </c>
      <c r="AY335" s="257" t="s">
        <v>137</v>
      </c>
    </row>
    <row r="336" s="14" customFormat="1">
      <c r="A336" s="14"/>
      <c r="B336" s="247"/>
      <c r="C336" s="248"/>
      <c r="D336" s="233" t="s">
        <v>149</v>
      </c>
      <c r="E336" s="249" t="s">
        <v>28</v>
      </c>
      <c r="F336" s="250" t="s">
        <v>449</v>
      </c>
      <c r="G336" s="248"/>
      <c r="H336" s="251">
        <v>3.2599999999999998</v>
      </c>
      <c r="I336" s="252"/>
      <c r="J336" s="248"/>
      <c r="K336" s="248"/>
      <c r="L336" s="253"/>
      <c r="M336" s="254"/>
      <c r="N336" s="255"/>
      <c r="O336" s="255"/>
      <c r="P336" s="255"/>
      <c r="Q336" s="255"/>
      <c r="R336" s="255"/>
      <c r="S336" s="255"/>
      <c r="T336" s="25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7" t="s">
        <v>149</v>
      </c>
      <c r="AU336" s="257" t="s">
        <v>84</v>
      </c>
      <c r="AV336" s="14" t="s">
        <v>84</v>
      </c>
      <c r="AW336" s="14" t="s">
        <v>35</v>
      </c>
      <c r="AX336" s="14" t="s">
        <v>74</v>
      </c>
      <c r="AY336" s="257" t="s">
        <v>137</v>
      </c>
    </row>
    <row r="337" s="15" customFormat="1">
      <c r="A337" s="15"/>
      <c r="B337" s="258"/>
      <c r="C337" s="259"/>
      <c r="D337" s="233" t="s">
        <v>149</v>
      </c>
      <c r="E337" s="260" t="s">
        <v>28</v>
      </c>
      <c r="F337" s="261" t="s">
        <v>163</v>
      </c>
      <c r="G337" s="259"/>
      <c r="H337" s="262">
        <v>82</v>
      </c>
      <c r="I337" s="263"/>
      <c r="J337" s="259"/>
      <c r="K337" s="259"/>
      <c r="L337" s="264"/>
      <c r="M337" s="265"/>
      <c r="N337" s="266"/>
      <c r="O337" s="266"/>
      <c r="P337" s="266"/>
      <c r="Q337" s="266"/>
      <c r="R337" s="266"/>
      <c r="S337" s="266"/>
      <c r="T337" s="267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8" t="s">
        <v>149</v>
      </c>
      <c r="AU337" s="268" t="s">
        <v>84</v>
      </c>
      <c r="AV337" s="15" t="s">
        <v>138</v>
      </c>
      <c r="AW337" s="15" t="s">
        <v>35</v>
      </c>
      <c r="AX337" s="15" t="s">
        <v>82</v>
      </c>
      <c r="AY337" s="268" t="s">
        <v>137</v>
      </c>
    </row>
    <row r="338" s="2" customFormat="1" ht="16.5" customHeight="1">
      <c r="A338" s="40"/>
      <c r="B338" s="41"/>
      <c r="C338" s="220" t="s">
        <v>450</v>
      </c>
      <c r="D338" s="220" t="s">
        <v>140</v>
      </c>
      <c r="E338" s="221" t="s">
        <v>451</v>
      </c>
      <c r="F338" s="222" t="s">
        <v>452</v>
      </c>
      <c r="G338" s="223" t="s">
        <v>155</v>
      </c>
      <c r="H338" s="224">
        <v>3.6000000000000001</v>
      </c>
      <c r="I338" s="225"/>
      <c r="J338" s="226">
        <f>ROUND(I338*H338,2)</f>
        <v>0</v>
      </c>
      <c r="K338" s="222" t="s">
        <v>144</v>
      </c>
      <c r="L338" s="46"/>
      <c r="M338" s="227" t="s">
        <v>28</v>
      </c>
      <c r="N338" s="228" t="s">
        <v>45</v>
      </c>
      <c r="O338" s="86"/>
      <c r="P338" s="229">
        <f>O338*H338</f>
        <v>0</v>
      </c>
      <c r="Q338" s="229">
        <v>0.0035000000000000001</v>
      </c>
      <c r="R338" s="229">
        <f>Q338*H338</f>
        <v>0.0126</v>
      </c>
      <c r="S338" s="229">
        <v>0</v>
      </c>
      <c r="T338" s="230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31" t="s">
        <v>138</v>
      </c>
      <c r="AT338" s="231" t="s">
        <v>140</v>
      </c>
      <c r="AU338" s="231" t="s">
        <v>84</v>
      </c>
      <c r="AY338" s="19" t="s">
        <v>137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9" t="s">
        <v>82</v>
      </c>
      <c r="BK338" s="232">
        <f>ROUND(I338*H338,2)</f>
        <v>0</v>
      </c>
      <c r="BL338" s="19" t="s">
        <v>138</v>
      </c>
      <c r="BM338" s="231" t="s">
        <v>453</v>
      </c>
    </row>
    <row r="339" s="2" customFormat="1">
      <c r="A339" s="40"/>
      <c r="B339" s="41"/>
      <c r="C339" s="42"/>
      <c r="D339" s="233" t="s">
        <v>147</v>
      </c>
      <c r="E339" s="42"/>
      <c r="F339" s="234" t="s">
        <v>454</v>
      </c>
      <c r="G339" s="42"/>
      <c r="H339" s="42"/>
      <c r="I339" s="138"/>
      <c r="J339" s="42"/>
      <c r="K339" s="42"/>
      <c r="L339" s="46"/>
      <c r="M339" s="235"/>
      <c r="N339" s="236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147</v>
      </c>
      <c r="AU339" s="19" t="s">
        <v>84</v>
      </c>
    </row>
    <row r="340" s="13" customFormat="1">
      <c r="A340" s="13"/>
      <c r="B340" s="237"/>
      <c r="C340" s="238"/>
      <c r="D340" s="233" t="s">
        <v>149</v>
      </c>
      <c r="E340" s="239" t="s">
        <v>28</v>
      </c>
      <c r="F340" s="240" t="s">
        <v>446</v>
      </c>
      <c r="G340" s="238"/>
      <c r="H340" s="239" t="s">
        <v>28</v>
      </c>
      <c r="I340" s="241"/>
      <c r="J340" s="238"/>
      <c r="K340" s="238"/>
      <c r="L340" s="242"/>
      <c r="M340" s="243"/>
      <c r="N340" s="244"/>
      <c r="O340" s="244"/>
      <c r="P340" s="244"/>
      <c r="Q340" s="244"/>
      <c r="R340" s="244"/>
      <c r="S340" s="244"/>
      <c r="T340" s="24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6" t="s">
        <v>149</v>
      </c>
      <c r="AU340" s="246" t="s">
        <v>84</v>
      </c>
      <c r="AV340" s="13" t="s">
        <v>82</v>
      </c>
      <c r="AW340" s="13" t="s">
        <v>35</v>
      </c>
      <c r="AX340" s="13" t="s">
        <v>74</v>
      </c>
      <c r="AY340" s="246" t="s">
        <v>137</v>
      </c>
    </row>
    <row r="341" s="13" customFormat="1">
      <c r="A341" s="13"/>
      <c r="B341" s="237"/>
      <c r="C341" s="238"/>
      <c r="D341" s="233" t="s">
        <v>149</v>
      </c>
      <c r="E341" s="239" t="s">
        <v>28</v>
      </c>
      <c r="F341" s="240" t="s">
        <v>455</v>
      </c>
      <c r="G341" s="238"/>
      <c r="H341" s="239" t="s">
        <v>28</v>
      </c>
      <c r="I341" s="241"/>
      <c r="J341" s="238"/>
      <c r="K341" s="238"/>
      <c r="L341" s="242"/>
      <c r="M341" s="243"/>
      <c r="N341" s="244"/>
      <c r="O341" s="244"/>
      <c r="P341" s="244"/>
      <c r="Q341" s="244"/>
      <c r="R341" s="244"/>
      <c r="S341" s="244"/>
      <c r="T341" s="24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6" t="s">
        <v>149</v>
      </c>
      <c r="AU341" s="246" t="s">
        <v>84</v>
      </c>
      <c r="AV341" s="13" t="s">
        <v>82</v>
      </c>
      <c r="AW341" s="13" t="s">
        <v>35</v>
      </c>
      <c r="AX341" s="13" t="s">
        <v>74</v>
      </c>
      <c r="AY341" s="246" t="s">
        <v>137</v>
      </c>
    </row>
    <row r="342" s="13" customFormat="1">
      <c r="A342" s="13"/>
      <c r="B342" s="237"/>
      <c r="C342" s="238"/>
      <c r="D342" s="233" t="s">
        <v>149</v>
      </c>
      <c r="E342" s="239" t="s">
        <v>28</v>
      </c>
      <c r="F342" s="240" t="s">
        <v>456</v>
      </c>
      <c r="G342" s="238"/>
      <c r="H342" s="239" t="s">
        <v>28</v>
      </c>
      <c r="I342" s="241"/>
      <c r="J342" s="238"/>
      <c r="K342" s="238"/>
      <c r="L342" s="242"/>
      <c r="M342" s="243"/>
      <c r="N342" s="244"/>
      <c r="O342" s="244"/>
      <c r="P342" s="244"/>
      <c r="Q342" s="244"/>
      <c r="R342" s="244"/>
      <c r="S342" s="244"/>
      <c r="T342" s="24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6" t="s">
        <v>149</v>
      </c>
      <c r="AU342" s="246" t="s">
        <v>84</v>
      </c>
      <c r="AV342" s="13" t="s">
        <v>82</v>
      </c>
      <c r="AW342" s="13" t="s">
        <v>35</v>
      </c>
      <c r="AX342" s="13" t="s">
        <v>74</v>
      </c>
      <c r="AY342" s="246" t="s">
        <v>137</v>
      </c>
    </row>
    <row r="343" s="14" customFormat="1">
      <c r="A343" s="14"/>
      <c r="B343" s="247"/>
      <c r="C343" s="248"/>
      <c r="D343" s="233" t="s">
        <v>149</v>
      </c>
      <c r="E343" s="249" t="s">
        <v>28</v>
      </c>
      <c r="F343" s="250" t="s">
        <v>201</v>
      </c>
      <c r="G343" s="248"/>
      <c r="H343" s="251">
        <v>3.6000000000000001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7" t="s">
        <v>149</v>
      </c>
      <c r="AU343" s="257" t="s">
        <v>84</v>
      </c>
      <c r="AV343" s="14" t="s">
        <v>84</v>
      </c>
      <c r="AW343" s="14" t="s">
        <v>35</v>
      </c>
      <c r="AX343" s="14" t="s">
        <v>82</v>
      </c>
      <c r="AY343" s="257" t="s">
        <v>137</v>
      </c>
    </row>
    <row r="344" s="2" customFormat="1" ht="16.5" customHeight="1">
      <c r="A344" s="40"/>
      <c r="B344" s="41"/>
      <c r="C344" s="220" t="s">
        <v>457</v>
      </c>
      <c r="D344" s="220" t="s">
        <v>140</v>
      </c>
      <c r="E344" s="221" t="s">
        <v>458</v>
      </c>
      <c r="F344" s="222" t="s">
        <v>459</v>
      </c>
      <c r="G344" s="223" t="s">
        <v>266</v>
      </c>
      <c r="H344" s="224">
        <v>40</v>
      </c>
      <c r="I344" s="225"/>
      <c r="J344" s="226">
        <f>ROUND(I344*H344,2)</f>
        <v>0</v>
      </c>
      <c r="K344" s="222" t="s">
        <v>144</v>
      </c>
      <c r="L344" s="46"/>
      <c r="M344" s="227" t="s">
        <v>28</v>
      </c>
      <c r="N344" s="228" t="s">
        <v>45</v>
      </c>
      <c r="O344" s="86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31" t="s">
        <v>138</v>
      </c>
      <c r="AT344" s="231" t="s">
        <v>140</v>
      </c>
      <c r="AU344" s="231" t="s">
        <v>84</v>
      </c>
      <c r="AY344" s="19" t="s">
        <v>137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9" t="s">
        <v>82</v>
      </c>
      <c r="BK344" s="232">
        <f>ROUND(I344*H344,2)</f>
        <v>0</v>
      </c>
      <c r="BL344" s="19" t="s">
        <v>138</v>
      </c>
      <c r="BM344" s="231" t="s">
        <v>460</v>
      </c>
    </row>
    <row r="345" s="2" customFormat="1">
      <c r="A345" s="40"/>
      <c r="B345" s="41"/>
      <c r="C345" s="42"/>
      <c r="D345" s="233" t="s">
        <v>147</v>
      </c>
      <c r="E345" s="42"/>
      <c r="F345" s="234" t="s">
        <v>461</v>
      </c>
      <c r="G345" s="42"/>
      <c r="H345" s="42"/>
      <c r="I345" s="138"/>
      <c r="J345" s="42"/>
      <c r="K345" s="42"/>
      <c r="L345" s="46"/>
      <c r="M345" s="235"/>
      <c r="N345" s="236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147</v>
      </c>
      <c r="AU345" s="19" t="s">
        <v>84</v>
      </c>
    </row>
    <row r="346" s="13" customFormat="1">
      <c r="A346" s="13"/>
      <c r="B346" s="237"/>
      <c r="C346" s="238"/>
      <c r="D346" s="233" t="s">
        <v>149</v>
      </c>
      <c r="E346" s="239" t="s">
        <v>28</v>
      </c>
      <c r="F346" s="240" t="s">
        <v>462</v>
      </c>
      <c r="G346" s="238"/>
      <c r="H346" s="239" t="s">
        <v>28</v>
      </c>
      <c r="I346" s="241"/>
      <c r="J346" s="238"/>
      <c r="K346" s="238"/>
      <c r="L346" s="242"/>
      <c r="M346" s="243"/>
      <c r="N346" s="244"/>
      <c r="O346" s="244"/>
      <c r="P346" s="244"/>
      <c r="Q346" s="244"/>
      <c r="R346" s="244"/>
      <c r="S346" s="244"/>
      <c r="T346" s="24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6" t="s">
        <v>149</v>
      </c>
      <c r="AU346" s="246" t="s">
        <v>84</v>
      </c>
      <c r="AV346" s="13" t="s">
        <v>82</v>
      </c>
      <c r="AW346" s="13" t="s">
        <v>35</v>
      </c>
      <c r="AX346" s="13" t="s">
        <v>74</v>
      </c>
      <c r="AY346" s="246" t="s">
        <v>137</v>
      </c>
    </row>
    <row r="347" s="14" customFormat="1">
      <c r="A347" s="14"/>
      <c r="B347" s="247"/>
      <c r="C347" s="248"/>
      <c r="D347" s="233" t="s">
        <v>149</v>
      </c>
      <c r="E347" s="249" t="s">
        <v>28</v>
      </c>
      <c r="F347" s="250" t="s">
        <v>271</v>
      </c>
      <c r="G347" s="248"/>
      <c r="H347" s="251">
        <v>38.700000000000003</v>
      </c>
      <c r="I347" s="252"/>
      <c r="J347" s="248"/>
      <c r="K347" s="248"/>
      <c r="L347" s="253"/>
      <c r="M347" s="254"/>
      <c r="N347" s="255"/>
      <c r="O347" s="255"/>
      <c r="P347" s="255"/>
      <c r="Q347" s="255"/>
      <c r="R347" s="255"/>
      <c r="S347" s="255"/>
      <c r="T347" s="25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7" t="s">
        <v>149</v>
      </c>
      <c r="AU347" s="257" t="s">
        <v>84</v>
      </c>
      <c r="AV347" s="14" t="s">
        <v>84</v>
      </c>
      <c r="AW347" s="14" t="s">
        <v>35</v>
      </c>
      <c r="AX347" s="14" t="s">
        <v>74</v>
      </c>
      <c r="AY347" s="257" t="s">
        <v>137</v>
      </c>
    </row>
    <row r="348" s="14" customFormat="1">
      <c r="A348" s="14"/>
      <c r="B348" s="247"/>
      <c r="C348" s="248"/>
      <c r="D348" s="233" t="s">
        <v>149</v>
      </c>
      <c r="E348" s="249" t="s">
        <v>28</v>
      </c>
      <c r="F348" s="250" t="s">
        <v>463</v>
      </c>
      <c r="G348" s="248"/>
      <c r="H348" s="251">
        <v>1.3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7" t="s">
        <v>149</v>
      </c>
      <c r="AU348" s="257" t="s">
        <v>84</v>
      </c>
      <c r="AV348" s="14" t="s">
        <v>84</v>
      </c>
      <c r="AW348" s="14" t="s">
        <v>35</v>
      </c>
      <c r="AX348" s="14" t="s">
        <v>74</v>
      </c>
      <c r="AY348" s="257" t="s">
        <v>137</v>
      </c>
    </row>
    <row r="349" s="15" customFormat="1">
      <c r="A349" s="15"/>
      <c r="B349" s="258"/>
      <c r="C349" s="259"/>
      <c r="D349" s="233" t="s">
        <v>149</v>
      </c>
      <c r="E349" s="260" t="s">
        <v>28</v>
      </c>
      <c r="F349" s="261" t="s">
        <v>163</v>
      </c>
      <c r="G349" s="259"/>
      <c r="H349" s="262">
        <v>40</v>
      </c>
      <c r="I349" s="263"/>
      <c r="J349" s="259"/>
      <c r="K349" s="259"/>
      <c r="L349" s="264"/>
      <c r="M349" s="265"/>
      <c r="N349" s="266"/>
      <c r="O349" s="266"/>
      <c r="P349" s="266"/>
      <c r="Q349" s="266"/>
      <c r="R349" s="266"/>
      <c r="S349" s="266"/>
      <c r="T349" s="26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8" t="s">
        <v>149</v>
      </c>
      <c r="AU349" s="268" t="s">
        <v>84</v>
      </c>
      <c r="AV349" s="15" t="s">
        <v>138</v>
      </c>
      <c r="AW349" s="15" t="s">
        <v>35</v>
      </c>
      <c r="AX349" s="15" t="s">
        <v>82</v>
      </c>
      <c r="AY349" s="268" t="s">
        <v>137</v>
      </c>
    </row>
    <row r="350" s="2" customFormat="1" ht="16.5" customHeight="1">
      <c r="A350" s="40"/>
      <c r="B350" s="41"/>
      <c r="C350" s="280" t="s">
        <v>464</v>
      </c>
      <c r="D350" s="280" t="s">
        <v>465</v>
      </c>
      <c r="E350" s="281" t="s">
        <v>466</v>
      </c>
      <c r="F350" s="282" t="s">
        <v>467</v>
      </c>
      <c r="G350" s="283" t="s">
        <v>266</v>
      </c>
      <c r="H350" s="284">
        <v>42</v>
      </c>
      <c r="I350" s="285"/>
      <c r="J350" s="286">
        <f>ROUND(I350*H350,2)</f>
        <v>0</v>
      </c>
      <c r="K350" s="282" t="s">
        <v>144</v>
      </c>
      <c r="L350" s="287"/>
      <c r="M350" s="288" t="s">
        <v>28</v>
      </c>
      <c r="N350" s="289" t="s">
        <v>45</v>
      </c>
      <c r="O350" s="86"/>
      <c r="P350" s="229">
        <f>O350*H350</f>
        <v>0</v>
      </c>
      <c r="Q350" s="229">
        <v>2.0000000000000002E-05</v>
      </c>
      <c r="R350" s="229">
        <f>Q350*H350</f>
        <v>0.00084000000000000003</v>
      </c>
      <c r="S350" s="229">
        <v>0</v>
      </c>
      <c r="T350" s="230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31" t="s">
        <v>202</v>
      </c>
      <c r="AT350" s="231" t="s">
        <v>465</v>
      </c>
      <c r="AU350" s="231" t="s">
        <v>84</v>
      </c>
      <c r="AY350" s="19" t="s">
        <v>137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9" t="s">
        <v>82</v>
      </c>
      <c r="BK350" s="232">
        <f>ROUND(I350*H350,2)</f>
        <v>0</v>
      </c>
      <c r="BL350" s="19" t="s">
        <v>138</v>
      </c>
      <c r="BM350" s="231" t="s">
        <v>468</v>
      </c>
    </row>
    <row r="351" s="2" customFormat="1">
      <c r="A351" s="40"/>
      <c r="B351" s="41"/>
      <c r="C351" s="42"/>
      <c r="D351" s="233" t="s">
        <v>147</v>
      </c>
      <c r="E351" s="42"/>
      <c r="F351" s="234" t="s">
        <v>467</v>
      </c>
      <c r="G351" s="42"/>
      <c r="H351" s="42"/>
      <c r="I351" s="138"/>
      <c r="J351" s="42"/>
      <c r="K351" s="42"/>
      <c r="L351" s="46"/>
      <c r="M351" s="235"/>
      <c r="N351" s="236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147</v>
      </c>
      <c r="AU351" s="19" t="s">
        <v>84</v>
      </c>
    </row>
    <row r="352" s="13" customFormat="1">
      <c r="A352" s="13"/>
      <c r="B352" s="237"/>
      <c r="C352" s="238"/>
      <c r="D352" s="233" t="s">
        <v>149</v>
      </c>
      <c r="E352" s="239" t="s">
        <v>28</v>
      </c>
      <c r="F352" s="240" t="s">
        <v>469</v>
      </c>
      <c r="G352" s="238"/>
      <c r="H352" s="239" t="s">
        <v>28</v>
      </c>
      <c r="I352" s="241"/>
      <c r="J352" s="238"/>
      <c r="K352" s="238"/>
      <c r="L352" s="242"/>
      <c r="M352" s="243"/>
      <c r="N352" s="244"/>
      <c r="O352" s="244"/>
      <c r="P352" s="244"/>
      <c r="Q352" s="244"/>
      <c r="R352" s="244"/>
      <c r="S352" s="244"/>
      <c r="T352" s="24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6" t="s">
        <v>149</v>
      </c>
      <c r="AU352" s="246" t="s">
        <v>84</v>
      </c>
      <c r="AV352" s="13" t="s">
        <v>82</v>
      </c>
      <c r="AW352" s="13" t="s">
        <v>35</v>
      </c>
      <c r="AX352" s="13" t="s">
        <v>74</v>
      </c>
      <c r="AY352" s="246" t="s">
        <v>137</v>
      </c>
    </row>
    <row r="353" s="14" customFormat="1">
      <c r="A353" s="14"/>
      <c r="B353" s="247"/>
      <c r="C353" s="248"/>
      <c r="D353" s="233" t="s">
        <v>149</v>
      </c>
      <c r="E353" s="249" t="s">
        <v>28</v>
      </c>
      <c r="F353" s="250" t="s">
        <v>470</v>
      </c>
      <c r="G353" s="248"/>
      <c r="H353" s="251">
        <v>42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7" t="s">
        <v>149</v>
      </c>
      <c r="AU353" s="257" t="s">
        <v>84</v>
      </c>
      <c r="AV353" s="14" t="s">
        <v>84</v>
      </c>
      <c r="AW353" s="14" t="s">
        <v>35</v>
      </c>
      <c r="AX353" s="14" t="s">
        <v>82</v>
      </c>
      <c r="AY353" s="257" t="s">
        <v>137</v>
      </c>
    </row>
    <row r="354" s="12" customFormat="1" ht="22.8" customHeight="1">
      <c r="A354" s="12"/>
      <c r="B354" s="204"/>
      <c r="C354" s="205"/>
      <c r="D354" s="206" t="s">
        <v>73</v>
      </c>
      <c r="E354" s="218" t="s">
        <v>471</v>
      </c>
      <c r="F354" s="218" t="s">
        <v>472</v>
      </c>
      <c r="G354" s="205"/>
      <c r="H354" s="205"/>
      <c r="I354" s="208"/>
      <c r="J354" s="219">
        <f>BK354</f>
        <v>0</v>
      </c>
      <c r="K354" s="205"/>
      <c r="L354" s="210"/>
      <c r="M354" s="211"/>
      <c r="N354" s="212"/>
      <c r="O354" s="212"/>
      <c r="P354" s="213">
        <f>SUM(P355:P364)</f>
        <v>0</v>
      </c>
      <c r="Q354" s="212"/>
      <c r="R354" s="213">
        <f>SUM(R355:R364)</f>
        <v>0.0021000000000000003</v>
      </c>
      <c r="S354" s="212"/>
      <c r="T354" s="214">
        <f>SUM(T355:T364)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5" t="s">
        <v>84</v>
      </c>
      <c r="AT354" s="216" t="s">
        <v>73</v>
      </c>
      <c r="AU354" s="216" t="s">
        <v>82</v>
      </c>
      <c r="AY354" s="215" t="s">
        <v>137</v>
      </c>
      <c r="BK354" s="217">
        <f>SUM(BK355:BK364)</f>
        <v>0</v>
      </c>
    </row>
    <row r="355" s="2" customFormat="1" ht="16.5" customHeight="1">
      <c r="A355" s="40"/>
      <c r="B355" s="41"/>
      <c r="C355" s="220" t="s">
        <v>473</v>
      </c>
      <c r="D355" s="220" t="s">
        <v>140</v>
      </c>
      <c r="E355" s="221" t="s">
        <v>474</v>
      </c>
      <c r="F355" s="222" t="s">
        <v>475</v>
      </c>
      <c r="G355" s="223" t="s">
        <v>266</v>
      </c>
      <c r="H355" s="224">
        <v>40</v>
      </c>
      <c r="I355" s="225"/>
      <c r="J355" s="226">
        <f>ROUND(I355*H355,2)</f>
        <v>0</v>
      </c>
      <c r="K355" s="222" t="s">
        <v>144</v>
      </c>
      <c r="L355" s="46"/>
      <c r="M355" s="227" t="s">
        <v>28</v>
      </c>
      <c r="N355" s="228" t="s">
        <v>45</v>
      </c>
      <c r="O355" s="86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31" t="s">
        <v>145</v>
      </c>
      <c r="AT355" s="231" t="s">
        <v>140</v>
      </c>
      <c r="AU355" s="231" t="s">
        <v>84</v>
      </c>
      <c r="AY355" s="19" t="s">
        <v>137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9" t="s">
        <v>82</v>
      </c>
      <c r="BK355" s="232">
        <f>ROUND(I355*H355,2)</f>
        <v>0</v>
      </c>
      <c r="BL355" s="19" t="s">
        <v>145</v>
      </c>
      <c r="BM355" s="231" t="s">
        <v>476</v>
      </c>
    </row>
    <row r="356" s="2" customFormat="1">
      <c r="A356" s="40"/>
      <c r="B356" s="41"/>
      <c r="C356" s="42"/>
      <c r="D356" s="233" t="s">
        <v>147</v>
      </c>
      <c r="E356" s="42"/>
      <c r="F356" s="234" t="s">
        <v>477</v>
      </c>
      <c r="G356" s="42"/>
      <c r="H356" s="42"/>
      <c r="I356" s="138"/>
      <c r="J356" s="42"/>
      <c r="K356" s="42"/>
      <c r="L356" s="46"/>
      <c r="M356" s="235"/>
      <c r="N356" s="236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147</v>
      </c>
      <c r="AU356" s="19" t="s">
        <v>84</v>
      </c>
    </row>
    <row r="357" s="13" customFormat="1">
      <c r="A357" s="13"/>
      <c r="B357" s="237"/>
      <c r="C357" s="238"/>
      <c r="D357" s="233" t="s">
        <v>149</v>
      </c>
      <c r="E357" s="239" t="s">
        <v>28</v>
      </c>
      <c r="F357" s="240" t="s">
        <v>478</v>
      </c>
      <c r="G357" s="238"/>
      <c r="H357" s="239" t="s">
        <v>28</v>
      </c>
      <c r="I357" s="241"/>
      <c r="J357" s="238"/>
      <c r="K357" s="238"/>
      <c r="L357" s="242"/>
      <c r="M357" s="243"/>
      <c r="N357" s="244"/>
      <c r="O357" s="244"/>
      <c r="P357" s="244"/>
      <c r="Q357" s="244"/>
      <c r="R357" s="244"/>
      <c r="S357" s="244"/>
      <c r="T357" s="24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6" t="s">
        <v>149</v>
      </c>
      <c r="AU357" s="246" t="s">
        <v>84</v>
      </c>
      <c r="AV357" s="13" t="s">
        <v>82</v>
      </c>
      <c r="AW357" s="13" t="s">
        <v>35</v>
      </c>
      <c r="AX357" s="13" t="s">
        <v>74</v>
      </c>
      <c r="AY357" s="246" t="s">
        <v>137</v>
      </c>
    </row>
    <row r="358" s="14" customFormat="1">
      <c r="A358" s="14"/>
      <c r="B358" s="247"/>
      <c r="C358" s="248"/>
      <c r="D358" s="233" t="s">
        <v>149</v>
      </c>
      <c r="E358" s="249" t="s">
        <v>28</v>
      </c>
      <c r="F358" s="250" t="s">
        <v>271</v>
      </c>
      <c r="G358" s="248"/>
      <c r="H358" s="251">
        <v>38.700000000000003</v>
      </c>
      <c r="I358" s="252"/>
      <c r="J358" s="248"/>
      <c r="K358" s="248"/>
      <c r="L358" s="253"/>
      <c r="M358" s="254"/>
      <c r="N358" s="255"/>
      <c r="O358" s="255"/>
      <c r="P358" s="255"/>
      <c r="Q358" s="255"/>
      <c r="R358" s="255"/>
      <c r="S358" s="255"/>
      <c r="T358" s="25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7" t="s">
        <v>149</v>
      </c>
      <c r="AU358" s="257" t="s">
        <v>84</v>
      </c>
      <c r="AV358" s="14" t="s">
        <v>84</v>
      </c>
      <c r="AW358" s="14" t="s">
        <v>35</v>
      </c>
      <c r="AX358" s="14" t="s">
        <v>74</v>
      </c>
      <c r="AY358" s="257" t="s">
        <v>137</v>
      </c>
    </row>
    <row r="359" s="14" customFormat="1">
      <c r="A359" s="14"/>
      <c r="B359" s="247"/>
      <c r="C359" s="248"/>
      <c r="D359" s="233" t="s">
        <v>149</v>
      </c>
      <c r="E359" s="249" t="s">
        <v>28</v>
      </c>
      <c r="F359" s="250" t="s">
        <v>463</v>
      </c>
      <c r="G359" s="248"/>
      <c r="H359" s="251">
        <v>1.3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7" t="s">
        <v>149</v>
      </c>
      <c r="AU359" s="257" t="s">
        <v>84</v>
      </c>
      <c r="AV359" s="14" t="s">
        <v>84</v>
      </c>
      <c r="AW359" s="14" t="s">
        <v>35</v>
      </c>
      <c r="AX359" s="14" t="s">
        <v>74</v>
      </c>
      <c r="AY359" s="257" t="s">
        <v>137</v>
      </c>
    </row>
    <row r="360" s="15" customFormat="1">
      <c r="A360" s="15"/>
      <c r="B360" s="258"/>
      <c r="C360" s="259"/>
      <c r="D360" s="233" t="s">
        <v>149</v>
      </c>
      <c r="E360" s="260" t="s">
        <v>28</v>
      </c>
      <c r="F360" s="261" t="s">
        <v>163</v>
      </c>
      <c r="G360" s="259"/>
      <c r="H360" s="262">
        <v>40</v>
      </c>
      <c r="I360" s="263"/>
      <c r="J360" s="259"/>
      <c r="K360" s="259"/>
      <c r="L360" s="264"/>
      <c r="M360" s="265"/>
      <c r="N360" s="266"/>
      <c r="O360" s="266"/>
      <c r="P360" s="266"/>
      <c r="Q360" s="266"/>
      <c r="R360" s="266"/>
      <c r="S360" s="266"/>
      <c r="T360" s="26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8" t="s">
        <v>149</v>
      </c>
      <c r="AU360" s="268" t="s">
        <v>84</v>
      </c>
      <c r="AV360" s="15" t="s">
        <v>138</v>
      </c>
      <c r="AW360" s="15" t="s">
        <v>35</v>
      </c>
      <c r="AX360" s="15" t="s">
        <v>82</v>
      </c>
      <c r="AY360" s="268" t="s">
        <v>137</v>
      </c>
    </row>
    <row r="361" s="2" customFormat="1" ht="16.5" customHeight="1">
      <c r="A361" s="40"/>
      <c r="B361" s="41"/>
      <c r="C361" s="280" t="s">
        <v>479</v>
      </c>
      <c r="D361" s="280" t="s">
        <v>465</v>
      </c>
      <c r="E361" s="281" t="s">
        <v>480</v>
      </c>
      <c r="F361" s="282" t="s">
        <v>481</v>
      </c>
      <c r="G361" s="283" t="s">
        <v>266</v>
      </c>
      <c r="H361" s="284">
        <v>42</v>
      </c>
      <c r="I361" s="285"/>
      <c r="J361" s="286">
        <f>ROUND(I361*H361,2)</f>
        <v>0</v>
      </c>
      <c r="K361" s="282" t="s">
        <v>144</v>
      </c>
      <c r="L361" s="287"/>
      <c r="M361" s="288" t="s">
        <v>28</v>
      </c>
      <c r="N361" s="289" t="s">
        <v>45</v>
      </c>
      <c r="O361" s="86"/>
      <c r="P361" s="229">
        <f>O361*H361</f>
        <v>0</v>
      </c>
      <c r="Q361" s="229">
        <v>5.0000000000000002E-05</v>
      </c>
      <c r="R361" s="229">
        <f>Q361*H361</f>
        <v>0.0021000000000000003</v>
      </c>
      <c r="S361" s="229">
        <v>0</v>
      </c>
      <c r="T361" s="230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31" t="s">
        <v>369</v>
      </c>
      <c r="AT361" s="231" t="s">
        <v>465</v>
      </c>
      <c r="AU361" s="231" t="s">
        <v>84</v>
      </c>
      <c r="AY361" s="19" t="s">
        <v>137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9" t="s">
        <v>82</v>
      </c>
      <c r="BK361" s="232">
        <f>ROUND(I361*H361,2)</f>
        <v>0</v>
      </c>
      <c r="BL361" s="19" t="s">
        <v>145</v>
      </c>
      <c r="BM361" s="231" t="s">
        <v>482</v>
      </c>
    </row>
    <row r="362" s="2" customFormat="1">
      <c r="A362" s="40"/>
      <c r="B362" s="41"/>
      <c r="C362" s="42"/>
      <c r="D362" s="233" t="s">
        <v>147</v>
      </c>
      <c r="E362" s="42"/>
      <c r="F362" s="234" t="s">
        <v>483</v>
      </c>
      <c r="G362" s="42"/>
      <c r="H362" s="42"/>
      <c r="I362" s="138"/>
      <c r="J362" s="42"/>
      <c r="K362" s="42"/>
      <c r="L362" s="46"/>
      <c r="M362" s="235"/>
      <c r="N362" s="236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147</v>
      </c>
      <c r="AU362" s="19" t="s">
        <v>84</v>
      </c>
    </row>
    <row r="363" s="13" customFormat="1">
      <c r="A363" s="13"/>
      <c r="B363" s="237"/>
      <c r="C363" s="238"/>
      <c r="D363" s="233" t="s">
        <v>149</v>
      </c>
      <c r="E363" s="239" t="s">
        <v>28</v>
      </c>
      <c r="F363" s="240" t="s">
        <v>484</v>
      </c>
      <c r="G363" s="238"/>
      <c r="H363" s="239" t="s">
        <v>28</v>
      </c>
      <c r="I363" s="241"/>
      <c r="J363" s="238"/>
      <c r="K363" s="238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149</v>
      </c>
      <c r="AU363" s="246" t="s">
        <v>84</v>
      </c>
      <c r="AV363" s="13" t="s">
        <v>82</v>
      </c>
      <c r="AW363" s="13" t="s">
        <v>35</v>
      </c>
      <c r="AX363" s="13" t="s">
        <v>74</v>
      </c>
      <c r="AY363" s="246" t="s">
        <v>137</v>
      </c>
    </row>
    <row r="364" s="14" customFormat="1">
      <c r="A364" s="14"/>
      <c r="B364" s="247"/>
      <c r="C364" s="248"/>
      <c r="D364" s="233" t="s">
        <v>149</v>
      </c>
      <c r="E364" s="249" t="s">
        <v>28</v>
      </c>
      <c r="F364" s="250" t="s">
        <v>470</v>
      </c>
      <c r="G364" s="248"/>
      <c r="H364" s="251">
        <v>42</v>
      </c>
      <c r="I364" s="252"/>
      <c r="J364" s="248"/>
      <c r="K364" s="248"/>
      <c r="L364" s="253"/>
      <c r="M364" s="254"/>
      <c r="N364" s="255"/>
      <c r="O364" s="255"/>
      <c r="P364" s="255"/>
      <c r="Q364" s="255"/>
      <c r="R364" s="255"/>
      <c r="S364" s="255"/>
      <c r="T364" s="25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7" t="s">
        <v>149</v>
      </c>
      <c r="AU364" s="257" t="s">
        <v>84</v>
      </c>
      <c r="AV364" s="14" t="s">
        <v>84</v>
      </c>
      <c r="AW364" s="14" t="s">
        <v>35</v>
      </c>
      <c r="AX364" s="14" t="s">
        <v>82</v>
      </c>
      <c r="AY364" s="257" t="s">
        <v>137</v>
      </c>
    </row>
    <row r="365" s="12" customFormat="1" ht="22.8" customHeight="1">
      <c r="A365" s="12"/>
      <c r="B365" s="204"/>
      <c r="C365" s="205"/>
      <c r="D365" s="206" t="s">
        <v>73</v>
      </c>
      <c r="E365" s="218" t="s">
        <v>485</v>
      </c>
      <c r="F365" s="218" t="s">
        <v>486</v>
      </c>
      <c r="G365" s="205"/>
      <c r="H365" s="205"/>
      <c r="I365" s="208"/>
      <c r="J365" s="219">
        <f>BK365</f>
        <v>0</v>
      </c>
      <c r="K365" s="205"/>
      <c r="L365" s="210"/>
      <c r="M365" s="211"/>
      <c r="N365" s="212"/>
      <c r="O365" s="212"/>
      <c r="P365" s="213">
        <f>SUM(P366:P394)</f>
        <v>0</v>
      </c>
      <c r="Q365" s="212"/>
      <c r="R365" s="213">
        <f>SUM(R366:R394)</f>
        <v>0</v>
      </c>
      <c r="S365" s="212"/>
      <c r="T365" s="214">
        <f>SUM(T366:T394)</f>
        <v>0.052360000000000011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5" t="s">
        <v>84</v>
      </c>
      <c r="AT365" s="216" t="s">
        <v>73</v>
      </c>
      <c r="AU365" s="216" t="s">
        <v>82</v>
      </c>
      <c r="AY365" s="215" t="s">
        <v>137</v>
      </c>
      <c r="BK365" s="217">
        <f>SUM(BK366:BK394)</f>
        <v>0</v>
      </c>
    </row>
    <row r="366" s="2" customFormat="1" ht="16.5" customHeight="1">
      <c r="A366" s="40"/>
      <c r="B366" s="41"/>
      <c r="C366" s="220" t="s">
        <v>487</v>
      </c>
      <c r="D366" s="220" t="s">
        <v>140</v>
      </c>
      <c r="E366" s="221" t="s">
        <v>488</v>
      </c>
      <c r="F366" s="222" t="s">
        <v>489</v>
      </c>
      <c r="G366" s="223" t="s">
        <v>155</v>
      </c>
      <c r="H366" s="224">
        <v>2.2000000000000002</v>
      </c>
      <c r="I366" s="225"/>
      <c r="J366" s="226">
        <f>ROUND(I366*H366,2)</f>
        <v>0</v>
      </c>
      <c r="K366" s="222" t="s">
        <v>144</v>
      </c>
      <c r="L366" s="46"/>
      <c r="M366" s="227" t="s">
        <v>28</v>
      </c>
      <c r="N366" s="228" t="s">
        <v>45</v>
      </c>
      <c r="O366" s="86"/>
      <c r="P366" s="229">
        <f>O366*H366</f>
        <v>0</v>
      </c>
      <c r="Q366" s="229">
        <v>0</v>
      </c>
      <c r="R366" s="229">
        <f>Q366*H366</f>
        <v>0</v>
      </c>
      <c r="S366" s="229">
        <v>0.023800000000000002</v>
      </c>
      <c r="T366" s="230">
        <f>S366*H366</f>
        <v>0.052360000000000011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31" t="s">
        <v>145</v>
      </c>
      <c r="AT366" s="231" t="s">
        <v>140</v>
      </c>
      <c r="AU366" s="231" t="s">
        <v>84</v>
      </c>
      <c r="AY366" s="19" t="s">
        <v>137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9" t="s">
        <v>82</v>
      </c>
      <c r="BK366" s="232">
        <f>ROUND(I366*H366,2)</f>
        <v>0</v>
      </c>
      <c r="BL366" s="19" t="s">
        <v>145</v>
      </c>
      <c r="BM366" s="231" t="s">
        <v>490</v>
      </c>
    </row>
    <row r="367" s="2" customFormat="1">
      <c r="A367" s="40"/>
      <c r="B367" s="41"/>
      <c r="C367" s="42"/>
      <c r="D367" s="233" t="s">
        <v>147</v>
      </c>
      <c r="E367" s="42"/>
      <c r="F367" s="234" t="s">
        <v>491</v>
      </c>
      <c r="G367" s="42"/>
      <c r="H367" s="42"/>
      <c r="I367" s="138"/>
      <c r="J367" s="42"/>
      <c r="K367" s="42"/>
      <c r="L367" s="46"/>
      <c r="M367" s="235"/>
      <c r="N367" s="236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147</v>
      </c>
      <c r="AU367" s="19" t="s">
        <v>84</v>
      </c>
    </row>
    <row r="368" s="13" customFormat="1">
      <c r="A368" s="13"/>
      <c r="B368" s="237"/>
      <c r="C368" s="238"/>
      <c r="D368" s="233" t="s">
        <v>149</v>
      </c>
      <c r="E368" s="239" t="s">
        <v>28</v>
      </c>
      <c r="F368" s="240" t="s">
        <v>492</v>
      </c>
      <c r="G368" s="238"/>
      <c r="H368" s="239" t="s">
        <v>28</v>
      </c>
      <c r="I368" s="241"/>
      <c r="J368" s="238"/>
      <c r="K368" s="238"/>
      <c r="L368" s="242"/>
      <c r="M368" s="243"/>
      <c r="N368" s="244"/>
      <c r="O368" s="244"/>
      <c r="P368" s="244"/>
      <c r="Q368" s="244"/>
      <c r="R368" s="244"/>
      <c r="S368" s="244"/>
      <c r="T368" s="24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6" t="s">
        <v>149</v>
      </c>
      <c r="AU368" s="246" t="s">
        <v>84</v>
      </c>
      <c r="AV368" s="13" t="s">
        <v>82</v>
      </c>
      <c r="AW368" s="13" t="s">
        <v>35</v>
      </c>
      <c r="AX368" s="13" t="s">
        <v>74</v>
      </c>
      <c r="AY368" s="246" t="s">
        <v>137</v>
      </c>
    </row>
    <row r="369" s="14" customFormat="1">
      <c r="A369" s="14"/>
      <c r="B369" s="247"/>
      <c r="C369" s="248"/>
      <c r="D369" s="233" t="s">
        <v>149</v>
      </c>
      <c r="E369" s="249" t="s">
        <v>28</v>
      </c>
      <c r="F369" s="250" t="s">
        <v>493</v>
      </c>
      <c r="G369" s="248"/>
      <c r="H369" s="251">
        <v>2.2000000000000002</v>
      </c>
      <c r="I369" s="252"/>
      <c r="J369" s="248"/>
      <c r="K369" s="248"/>
      <c r="L369" s="253"/>
      <c r="M369" s="254"/>
      <c r="N369" s="255"/>
      <c r="O369" s="255"/>
      <c r="P369" s="255"/>
      <c r="Q369" s="255"/>
      <c r="R369" s="255"/>
      <c r="S369" s="255"/>
      <c r="T369" s="25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7" t="s">
        <v>149</v>
      </c>
      <c r="AU369" s="257" t="s">
        <v>84</v>
      </c>
      <c r="AV369" s="14" t="s">
        <v>84</v>
      </c>
      <c r="AW369" s="14" t="s">
        <v>35</v>
      </c>
      <c r="AX369" s="14" t="s">
        <v>82</v>
      </c>
      <c r="AY369" s="257" t="s">
        <v>137</v>
      </c>
    </row>
    <row r="370" s="2" customFormat="1" ht="16.5" customHeight="1">
      <c r="A370" s="40"/>
      <c r="B370" s="41"/>
      <c r="C370" s="220" t="s">
        <v>494</v>
      </c>
      <c r="D370" s="220" t="s">
        <v>140</v>
      </c>
      <c r="E370" s="221" t="s">
        <v>495</v>
      </c>
      <c r="F370" s="222" t="s">
        <v>496</v>
      </c>
      <c r="G370" s="223" t="s">
        <v>155</v>
      </c>
      <c r="H370" s="224">
        <v>2.2000000000000002</v>
      </c>
      <c r="I370" s="225"/>
      <c r="J370" s="226">
        <f>ROUND(I370*H370,2)</f>
        <v>0</v>
      </c>
      <c r="K370" s="222" t="s">
        <v>144</v>
      </c>
      <c r="L370" s="46"/>
      <c r="M370" s="227" t="s">
        <v>28</v>
      </c>
      <c r="N370" s="228" t="s">
        <v>45</v>
      </c>
      <c r="O370" s="86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31" t="s">
        <v>145</v>
      </c>
      <c r="AT370" s="231" t="s">
        <v>140</v>
      </c>
      <c r="AU370" s="231" t="s">
        <v>84</v>
      </c>
      <c r="AY370" s="19" t="s">
        <v>137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9" t="s">
        <v>82</v>
      </c>
      <c r="BK370" s="232">
        <f>ROUND(I370*H370,2)</f>
        <v>0</v>
      </c>
      <c r="BL370" s="19" t="s">
        <v>145</v>
      </c>
      <c r="BM370" s="231" t="s">
        <v>497</v>
      </c>
    </row>
    <row r="371" s="2" customFormat="1">
      <c r="A371" s="40"/>
      <c r="B371" s="41"/>
      <c r="C371" s="42"/>
      <c r="D371" s="233" t="s">
        <v>147</v>
      </c>
      <c r="E371" s="42"/>
      <c r="F371" s="234" t="s">
        <v>498</v>
      </c>
      <c r="G371" s="42"/>
      <c r="H371" s="42"/>
      <c r="I371" s="138"/>
      <c r="J371" s="42"/>
      <c r="K371" s="42"/>
      <c r="L371" s="46"/>
      <c r="M371" s="235"/>
      <c r="N371" s="236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147</v>
      </c>
      <c r="AU371" s="19" t="s">
        <v>84</v>
      </c>
    </row>
    <row r="372" s="2" customFormat="1" ht="16.5" customHeight="1">
      <c r="A372" s="40"/>
      <c r="B372" s="41"/>
      <c r="C372" s="220" t="s">
        <v>499</v>
      </c>
      <c r="D372" s="220" t="s">
        <v>140</v>
      </c>
      <c r="E372" s="221" t="s">
        <v>500</v>
      </c>
      <c r="F372" s="222" t="s">
        <v>501</v>
      </c>
      <c r="G372" s="223" t="s">
        <v>155</v>
      </c>
      <c r="H372" s="224">
        <v>2.2000000000000002</v>
      </c>
      <c r="I372" s="225"/>
      <c r="J372" s="226">
        <f>ROUND(I372*H372,2)</f>
        <v>0</v>
      </c>
      <c r="K372" s="222" t="s">
        <v>144</v>
      </c>
      <c r="L372" s="46"/>
      <c r="M372" s="227" t="s">
        <v>28</v>
      </c>
      <c r="N372" s="228" t="s">
        <v>45</v>
      </c>
      <c r="O372" s="86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31" t="s">
        <v>145</v>
      </c>
      <c r="AT372" s="231" t="s">
        <v>140</v>
      </c>
      <c r="AU372" s="231" t="s">
        <v>84</v>
      </c>
      <c r="AY372" s="19" t="s">
        <v>137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9" t="s">
        <v>82</v>
      </c>
      <c r="BK372" s="232">
        <f>ROUND(I372*H372,2)</f>
        <v>0</v>
      </c>
      <c r="BL372" s="19" t="s">
        <v>145</v>
      </c>
      <c r="BM372" s="231" t="s">
        <v>502</v>
      </c>
    </row>
    <row r="373" s="2" customFormat="1">
      <c r="A373" s="40"/>
      <c r="B373" s="41"/>
      <c r="C373" s="42"/>
      <c r="D373" s="233" t="s">
        <v>147</v>
      </c>
      <c r="E373" s="42"/>
      <c r="F373" s="234" t="s">
        <v>503</v>
      </c>
      <c r="G373" s="42"/>
      <c r="H373" s="42"/>
      <c r="I373" s="138"/>
      <c r="J373" s="42"/>
      <c r="K373" s="42"/>
      <c r="L373" s="46"/>
      <c r="M373" s="235"/>
      <c r="N373" s="236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147</v>
      </c>
      <c r="AU373" s="19" t="s">
        <v>84</v>
      </c>
    </row>
    <row r="374" s="13" customFormat="1">
      <c r="A374" s="13"/>
      <c r="B374" s="237"/>
      <c r="C374" s="238"/>
      <c r="D374" s="233" t="s">
        <v>149</v>
      </c>
      <c r="E374" s="239" t="s">
        <v>28</v>
      </c>
      <c r="F374" s="240" t="s">
        <v>492</v>
      </c>
      <c r="G374" s="238"/>
      <c r="H374" s="239" t="s">
        <v>28</v>
      </c>
      <c r="I374" s="241"/>
      <c r="J374" s="238"/>
      <c r="K374" s="238"/>
      <c r="L374" s="242"/>
      <c r="M374" s="243"/>
      <c r="N374" s="244"/>
      <c r="O374" s="244"/>
      <c r="P374" s="244"/>
      <c r="Q374" s="244"/>
      <c r="R374" s="244"/>
      <c r="S374" s="244"/>
      <c r="T374" s="24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6" t="s">
        <v>149</v>
      </c>
      <c r="AU374" s="246" t="s">
        <v>84</v>
      </c>
      <c r="AV374" s="13" t="s">
        <v>82</v>
      </c>
      <c r="AW374" s="13" t="s">
        <v>35</v>
      </c>
      <c r="AX374" s="13" t="s">
        <v>74</v>
      </c>
      <c r="AY374" s="246" t="s">
        <v>137</v>
      </c>
    </row>
    <row r="375" s="14" customFormat="1">
      <c r="A375" s="14"/>
      <c r="B375" s="247"/>
      <c r="C375" s="248"/>
      <c r="D375" s="233" t="s">
        <v>149</v>
      </c>
      <c r="E375" s="249" t="s">
        <v>28</v>
      </c>
      <c r="F375" s="250" t="s">
        <v>493</v>
      </c>
      <c r="G375" s="248"/>
      <c r="H375" s="251">
        <v>2.2000000000000002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7" t="s">
        <v>149</v>
      </c>
      <c r="AU375" s="257" t="s">
        <v>84</v>
      </c>
      <c r="AV375" s="14" t="s">
        <v>84</v>
      </c>
      <c r="AW375" s="14" t="s">
        <v>35</v>
      </c>
      <c r="AX375" s="14" t="s">
        <v>82</v>
      </c>
      <c r="AY375" s="257" t="s">
        <v>137</v>
      </c>
    </row>
    <row r="376" s="2" customFormat="1" ht="16.5" customHeight="1">
      <c r="A376" s="40"/>
      <c r="B376" s="41"/>
      <c r="C376" s="220" t="s">
        <v>504</v>
      </c>
      <c r="D376" s="220" t="s">
        <v>140</v>
      </c>
      <c r="E376" s="221" t="s">
        <v>505</v>
      </c>
      <c r="F376" s="222" t="s">
        <v>506</v>
      </c>
      <c r="G376" s="223" t="s">
        <v>155</v>
      </c>
      <c r="H376" s="224">
        <v>2.2000000000000002</v>
      </c>
      <c r="I376" s="225"/>
      <c r="J376" s="226">
        <f>ROUND(I376*H376,2)</f>
        <v>0</v>
      </c>
      <c r="K376" s="222" t="s">
        <v>144</v>
      </c>
      <c r="L376" s="46"/>
      <c r="M376" s="227" t="s">
        <v>28</v>
      </c>
      <c r="N376" s="228" t="s">
        <v>45</v>
      </c>
      <c r="O376" s="86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31" t="s">
        <v>145</v>
      </c>
      <c r="AT376" s="231" t="s">
        <v>140</v>
      </c>
      <c r="AU376" s="231" t="s">
        <v>84</v>
      </c>
      <c r="AY376" s="19" t="s">
        <v>137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9" t="s">
        <v>82</v>
      </c>
      <c r="BK376" s="232">
        <f>ROUND(I376*H376,2)</f>
        <v>0</v>
      </c>
      <c r="BL376" s="19" t="s">
        <v>145</v>
      </c>
      <c r="BM376" s="231" t="s">
        <v>507</v>
      </c>
    </row>
    <row r="377" s="2" customFormat="1">
      <c r="A377" s="40"/>
      <c r="B377" s="41"/>
      <c r="C377" s="42"/>
      <c r="D377" s="233" t="s">
        <v>147</v>
      </c>
      <c r="E377" s="42"/>
      <c r="F377" s="234" t="s">
        <v>508</v>
      </c>
      <c r="G377" s="42"/>
      <c r="H377" s="42"/>
      <c r="I377" s="138"/>
      <c r="J377" s="42"/>
      <c r="K377" s="42"/>
      <c r="L377" s="46"/>
      <c r="M377" s="235"/>
      <c r="N377" s="236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147</v>
      </c>
      <c r="AU377" s="19" t="s">
        <v>84</v>
      </c>
    </row>
    <row r="378" s="2" customFormat="1" ht="16.5" customHeight="1">
      <c r="A378" s="40"/>
      <c r="B378" s="41"/>
      <c r="C378" s="220" t="s">
        <v>509</v>
      </c>
      <c r="D378" s="220" t="s">
        <v>140</v>
      </c>
      <c r="E378" s="221" t="s">
        <v>510</v>
      </c>
      <c r="F378" s="222" t="s">
        <v>511</v>
      </c>
      <c r="G378" s="223" t="s">
        <v>155</v>
      </c>
      <c r="H378" s="224">
        <v>2.2000000000000002</v>
      </c>
      <c r="I378" s="225"/>
      <c r="J378" s="226">
        <f>ROUND(I378*H378,2)</f>
        <v>0</v>
      </c>
      <c r="K378" s="222" t="s">
        <v>144</v>
      </c>
      <c r="L378" s="46"/>
      <c r="M378" s="227" t="s">
        <v>28</v>
      </c>
      <c r="N378" s="228" t="s">
        <v>45</v>
      </c>
      <c r="O378" s="86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31" t="s">
        <v>145</v>
      </c>
      <c r="AT378" s="231" t="s">
        <v>140</v>
      </c>
      <c r="AU378" s="231" t="s">
        <v>84</v>
      </c>
      <c r="AY378" s="19" t="s">
        <v>137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9" t="s">
        <v>82</v>
      </c>
      <c r="BK378" s="232">
        <f>ROUND(I378*H378,2)</f>
        <v>0</v>
      </c>
      <c r="BL378" s="19" t="s">
        <v>145</v>
      </c>
      <c r="BM378" s="231" t="s">
        <v>512</v>
      </c>
    </row>
    <row r="379" s="2" customFormat="1">
      <c r="A379" s="40"/>
      <c r="B379" s="41"/>
      <c r="C379" s="42"/>
      <c r="D379" s="233" t="s">
        <v>147</v>
      </c>
      <c r="E379" s="42"/>
      <c r="F379" s="234" t="s">
        <v>513</v>
      </c>
      <c r="G379" s="42"/>
      <c r="H379" s="42"/>
      <c r="I379" s="138"/>
      <c r="J379" s="42"/>
      <c r="K379" s="42"/>
      <c r="L379" s="46"/>
      <c r="M379" s="235"/>
      <c r="N379" s="236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147</v>
      </c>
      <c r="AU379" s="19" t="s">
        <v>84</v>
      </c>
    </row>
    <row r="380" s="2" customFormat="1" ht="16.5" customHeight="1">
      <c r="A380" s="40"/>
      <c r="B380" s="41"/>
      <c r="C380" s="220" t="s">
        <v>514</v>
      </c>
      <c r="D380" s="220" t="s">
        <v>140</v>
      </c>
      <c r="E380" s="221" t="s">
        <v>515</v>
      </c>
      <c r="F380" s="222" t="s">
        <v>516</v>
      </c>
      <c r="G380" s="223" t="s">
        <v>143</v>
      </c>
      <c r="H380" s="224">
        <v>3</v>
      </c>
      <c r="I380" s="225"/>
      <c r="J380" s="226">
        <f>ROUND(I380*H380,2)</f>
        <v>0</v>
      </c>
      <c r="K380" s="222" t="s">
        <v>144</v>
      </c>
      <c r="L380" s="46"/>
      <c r="M380" s="227" t="s">
        <v>28</v>
      </c>
      <c r="N380" s="228" t="s">
        <v>45</v>
      </c>
      <c r="O380" s="86"/>
      <c r="P380" s="229">
        <f>O380*H380</f>
        <v>0</v>
      </c>
      <c r="Q380" s="229">
        <v>0</v>
      </c>
      <c r="R380" s="229">
        <f>Q380*H380</f>
        <v>0</v>
      </c>
      <c r="S380" s="229">
        <v>0</v>
      </c>
      <c r="T380" s="230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31" t="s">
        <v>145</v>
      </c>
      <c r="AT380" s="231" t="s">
        <v>140</v>
      </c>
      <c r="AU380" s="231" t="s">
        <v>84</v>
      </c>
      <c r="AY380" s="19" t="s">
        <v>137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9" t="s">
        <v>82</v>
      </c>
      <c r="BK380" s="232">
        <f>ROUND(I380*H380,2)</f>
        <v>0</v>
      </c>
      <c r="BL380" s="19" t="s">
        <v>145</v>
      </c>
      <c r="BM380" s="231" t="s">
        <v>517</v>
      </c>
    </row>
    <row r="381" s="2" customFormat="1">
      <c r="A381" s="40"/>
      <c r="B381" s="41"/>
      <c r="C381" s="42"/>
      <c r="D381" s="233" t="s">
        <v>147</v>
      </c>
      <c r="E381" s="42"/>
      <c r="F381" s="234" t="s">
        <v>518</v>
      </c>
      <c r="G381" s="42"/>
      <c r="H381" s="42"/>
      <c r="I381" s="138"/>
      <c r="J381" s="42"/>
      <c r="K381" s="42"/>
      <c r="L381" s="46"/>
      <c r="M381" s="235"/>
      <c r="N381" s="236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147</v>
      </c>
      <c r="AU381" s="19" t="s">
        <v>84</v>
      </c>
    </row>
    <row r="382" s="2" customFormat="1" ht="16.5" customHeight="1">
      <c r="A382" s="40"/>
      <c r="B382" s="41"/>
      <c r="C382" s="220" t="s">
        <v>519</v>
      </c>
      <c r="D382" s="220" t="s">
        <v>140</v>
      </c>
      <c r="E382" s="221" t="s">
        <v>520</v>
      </c>
      <c r="F382" s="222" t="s">
        <v>521</v>
      </c>
      <c r="G382" s="223" t="s">
        <v>155</v>
      </c>
      <c r="H382" s="224">
        <v>2.2000000000000002</v>
      </c>
      <c r="I382" s="225"/>
      <c r="J382" s="226">
        <f>ROUND(I382*H382,2)</f>
        <v>0</v>
      </c>
      <c r="K382" s="222" t="s">
        <v>144</v>
      </c>
      <c r="L382" s="46"/>
      <c r="M382" s="227" t="s">
        <v>28</v>
      </c>
      <c r="N382" s="228" t="s">
        <v>45</v>
      </c>
      <c r="O382" s="86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31" t="s">
        <v>145</v>
      </c>
      <c r="AT382" s="231" t="s">
        <v>140</v>
      </c>
      <c r="AU382" s="231" t="s">
        <v>84</v>
      </c>
      <c r="AY382" s="19" t="s">
        <v>137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9" t="s">
        <v>82</v>
      </c>
      <c r="BK382" s="232">
        <f>ROUND(I382*H382,2)</f>
        <v>0</v>
      </c>
      <c r="BL382" s="19" t="s">
        <v>145</v>
      </c>
      <c r="BM382" s="231" t="s">
        <v>522</v>
      </c>
    </row>
    <row r="383" s="2" customFormat="1">
      <c r="A383" s="40"/>
      <c r="B383" s="41"/>
      <c r="C383" s="42"/>
      <c r="D383" s="233" t="s">
        <v>147</v>
      </c>
      <c r="E383" s="42"/>
      <c r="F383" s="234" t="s">
        <v>523</v>
      </c>
      <c r="G383" s="42"/>
      <c r="H383" s="42"/>
      <c r="I383" s="138"/>
      <c r="J383" s="42"/>
      <c r="K383" s="42"/>
      <c r="L383" s="46"/>
      <c r="M383" s="235"/>
      <c r="N383" s="236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147</v>
      </c>
      <c r="AU383" s="19" t="s">
        <v>84</v>
      </c>
    </row>
    <row r="384" s="2" customFormat="1" ht="16.5" customHeight="1">
      <c r="A384" s="40"/>
      <c r="B384" s="41"/>
      <c r="C384" s="220" t="s">
        <v>524</v>
      </c>
      <c r="D384" s="220" t="s">
        <v>140</v>
      </c>
      <c r="E384" s="221" t="s">
        <v>525</v>
      </c>
      <c r="F384" s="222" t="s">
        <v>526</v>
      </c>
      <c r="G384" s="223" t="s">
        <v>143</v>
      </c>
      <c r="H384" s="224">
        <v>1</v>
      </c>
      <c r="I384" s="225"/>
      <c r="J384" s="226">
        <f>ROUND(I384*H384,2)</f>
        <v>0</v>
      </c>
      <c r="K384" s="222" t="s">
        <v>28</v>
      </c>
      <c r="L384" s="46"/>
      <c r="M384" s="227" t="s">
        <v>28</v>
      </c>
      <c r="N384" s="228" t="s">
        <v>45</v>
      </c>
      <c r="O384" s="86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31" t="s">
        <v>145</v>
      </c>
      <c r="AT384" s="231" t="s">
        <v>140</v>
      </c>
      <c r="AU384" s="231" t="s">
        <v>84</v>
      </c>
      <c r="AY384" s="19" t="s">
        <v>137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9" t="s">
        <v>82</v>
      </c>
      <c r="BK384" s="232">
        <f>ROUND(I384*H384,2)</f>
        <v>0</v>
      </c>
      <c r="BL384" s="19" t="s">
        <v>145</v>
      </c>
      <c r="BM384" s="231" t="s">
        <v>527</v>
      </c>
    </row>
    <row r="385" s="2" customFormat="1">
      <c r="A385" s="40"/>
      <c r="B385" s="41"/>
      <c r="C385" s="42"/>
      <c r="D385" s="233" t="s">
        <v>147</v>
      </c>
      <c r="E385" s="42"/>
      <c r="F385" s="234" t="s">
        <v>526</v>
      </c>
      <c r="G385" s="42"/>
      <c r="H385" s="42"/>
      <c r="I385" s="138"/>
      <c r="J385" s="42"/>
      <c r="K385" s="42"/>
      <c r="L385" s="46"/>
      <c r="M385" s="235"/>
      <c r="N385" s="236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147</v>
      </c>
      <c r="AU385" s="19" t="s">
        <v>84</v>
      </c>
    </row>
    <row r="386" s="2" customFormat="1" ht="16.5" customHeight="1">
      <c r="A386" s="40"/>
      <c r="B386" s="41"/>
      <c r="C386" s="220" t="s">
        <v>528</v>
      </c>
      <c r="D386" s="220" t="s">
        <v>140</v>
      </c>
      <c r="E386" s="221" t="s">
        <v>529</v>
      </c>
      <c r="F386" s="222" t="s">
        <v>530</v>
      </c>
      <c r="G386" s="223" t="s">
        <v>143</v>
      </c>
      <c r="H386" s="224">
        <v>1</v>
      </c>
      <c r="I386" s="225"/>
      <c r="J386" s="226">
        <f>ROUND(I386*H386,2)</f>
        <v>0</v>
      </c>
      <c r="K386" s="222" t="s">
        <v>28</v>
      </c>
      <c r="L386" s="46"/>
      <c r="M386" s="227" t="s">
        <v>28</v>
      </c>
      <c r="N386" s="228" t="s">
        <v>45</v>
      </c>
      <c r="O386" s="86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31" t="s">
        <v>145</v>
      </c>
      <c r="AT386" s="231" t="s">
        <v>140</v>
      </c>
      <c r="AU386" s="231" t="s">
        <v>84</v>
      </c>
      <c r="AY386" s="19" t="s">
        <v>137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9" t="s">
        <v>82</v>
      </c>
      <c r="BK386" s="232">
        <f>ROUND(I386*H386,2)</f>
        <v>0</v>
      </c>
      <c r="BL386" s="19" t="s">
        <v>145</v>
      </c>
      <c r="BM386" s="231" t="s">
        <v>531</v>
      </c>
    </row>
    <row r="387" s="2" customFormat="1">
      <c r="A387" s="40"/>
      <c r="B387" s="41"/>
      <c r="C387" s="42"/>
      <c r="D387" s="233" t="s">
        <v>147</v>
      </c>
      <c r="E387" s="42"/>
      <c r="F387" s="234" t="s">
        <v>530</v>
      </c>
      <c r="G387" s="42"/>
      <c r="H387" s="42"/>
      <c r="I387" s="138"/>
      <c r="J387" s="42"/>
      <c r="K387" s="42"/>
      <c r="L387" s="46"/>
      <c r="M387" s="235"/>
      <c r="N387" s="236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147</v>
      </c>
      <c r="AU387" s="19" t="s">
        <v>84</v>
      </c>
    </row>
    <row r="388" s="2" customFormat="1" ht="16.5" customHeight="1">
      <c r="A388" s="40"/>
      <c r="B388" s="41"/>
      <c r="C388" s="220" t="s">
        <v>532</v>
      </c>
      <c r="D388" s="220" t="s">
        <v>140</v>
      </c>
      <c r="E388" s="221" t="s">
        <v>533</v>
      </c>
      <c r="F388" s="222" t="s">
        <v>534</v>
      </c>
      <c r="G388" s="223" t="s">
        <v>143</v>
      </c>
      <c r="H388" s="224">
        <v>1</v>
      </c>
      <c r="I388" s="225"/>
      <c r="J388" s="226">
        <f>ROUND(I388*H388,2)</f>
        <v>0</v>
      </c>
      <c r="K388" s="222" t="s">
        <v>28</v>
      </c>
      <c r="L388" s="46"/>
      <c r="M388" s="227" t="s">
        <v>28</v>
      </c>
      <c r="N388" s="228" t="s">
        <v>45</v>
      </c>
      <c r="O388" s="86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31" t="s">
        <v>145</v>
      </c>
      <c r="AT388" s="231" t="s">
        <v>140</v>
      </c>
      <c r="AU388" s="231" t="s">
        <v>84</v>
      </c>
      <c r="AY388" s="19" t="s">
        <v>137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9" t="s">
        <v>82</v>
      </c>
      <c r="BK388" s="232">
        <f>ROUND(I388*H388,2)</f>
        <v>0</v>
      </c>
      <c r="BL388" s="19" t="s">
        <v>145</v>
      </c>
      <c r="BM388" s="231" t="s">
        <v>535</v>
      </c>
    </row>
    <row r="389" s="2" customFormat="1">
      <c r="A389" s="40"/>
      <c r="B389" s="41"/>
      <c r="C389" s="42"/>
      <c r="D389" s="233" t="s">
        <v>147</v>
      </c>
      <c r="E389" s="42"/>
      <c r="F389" s="234" t="s">
        <v>536</v>
      </c>
      <c r="G389" s="42"/>
      <c r="H389" s="42"/>
      <c r="I389" s="138"/>
      <c r="J389" s="42"/>
      <c r="K389" s="42"/>
      <c r="L389" s="46"/>
      <c r="M389" s="235"/>
      <c r="N389" s="236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147</v>
      </c>
      <c r="AU389" s="19" t="s">
        <v>84</v>
      </c>
    </row>
    <row r="390" s="2" customFormat="1" ht="16.5" customHeight="1">
      <c r="A390" s="40"/>
      <c r="B390" s="41"/>
      <c r="C390" s="220" t="s">
        <v>537</v>
      </c>
      <c r="D390" s="220" t="s">
        <v>140</v>
      </c>
      <c r="E390" s="221" t="s">
        <v>538</v>
      </c>
      <c r="F390" s="222" t="s">
        <v>539</v>
      </c>
      <c r="G390" s="223" t="s">
        <v>410</v>
      </c>
      <c r="H390" s="224">
        <v>0.070999999999999994</v>
      </c>
      <c r="I390" s="225"/>
      <c r="J390" s="226">
        <f>ROUND(I390*H390,2)</f>
        <v>0</v>
      </c>
      <c r="K390" s="222" t="s">
        <v>144</v>
      </c>
      <c r="L390" s="46"/>
      <c r="M390" s="227" t="s">
        <v>28</v>
      </c>
      <c r="N390" s="228" t="s">
        <v>45</v>
      </c>
      <c r="O390" s="86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31" t="s">
        <v>145</v>
      </c>
      <c r="AT390" s="231" t="s">
        <v>140</v>
      </c>
      <c r="AU390" s="231" t="s">
        <v>84</v>
      </c>
      <c r="AY390" s="19" t="s">
        <v>137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9" t="s">
        <v>82</v>
      </c>
      <c r="BK390" s="232">
        <f>ROUND(I390*H390,2)</f>
        <v>0</v>
      </c>
      <c r="BL390" s="19" t="s">
        <v>145</v>
      </c>
      <c r="BM390" s="231" t="s">
        <v>540</v>
      </c>
    </row>
    <row r="391" s="2" customFormat="1">
      <c r="A391" s="40"/>
      <c r="B391" s="41"/>
      <c r="C391" s="42"/>
      <c r="D391" s="233" t="s">
        <v>147</v>
      </c>
      <c r="E391" s="42"/>
      <c r="F391" s="234" t="s">
        <v>541</v>
      </c>
      <c r="G391" s="42"/>
      <c r="H391" s="42"/>
      <c r="I391" s="138"/>
      <c r="J391" s="42"/>
      <c r="K391" s="42"/>
      <c r="L391" s="46"/>
      <c r="M391" s="235"/>
      <c r="N391" s="236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147</v>
      </c>
      <c r="AU391" s="19" t="s">
        <v>84</v>
      </c>
    </row>
    <row r="392" s="13" customFormat="1">
      <c r="A392" s="13"/>
      <c r="B392" s="237"/>
      <c r="C392" s="238"/>
      <c r="D392" s="233" t="s">
        <v>149</v>
      </c>
      <c r="E392" s="239" t="s">
        <v>28</v>
      </c>
      <c r="F392" s="240" t="s">
        <v>542</v>
      </c>
      <c r="G392" s="238"/>
      <c r="H392" s="239" t="s">
        <v>28</v>
      </c>
      <c r="I392" s="241"/>
      <c r="J392" s="238"/>
      <c r="K392" s="238"/>
      <c r="L392" s="242"/>
      <c r="M392" s="243"/>
      <c r="N392" s="244"/>
      <c r="O392" s="244"/>
      <c r="P392" s="244"/>
      <c r="Q392" s="244"/>
      <c r="R392" s="244"/>
      <c r="S392" s="244"/>
      <c r="T392" s="24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6" t="s">
        <v>149</v>
      </c>
      <c r="AU392" s="246" t="s">
        <v>84</v>
      </c>
      <c r="AV392" s="13" t="s">
        <v>82</v>
      </c>
      <c r="AW392" s="13" t="s">
        <v>35</v>
      </c>
      <c r="AX392" s="13" t="s">
        <v>74</v>
      </c>
      <c r="AY392" s="246" t="s">
        <v>137</v>
      </c>
    </row>
    <row r="393" s="13" customFormat="1">
      <c r="A393" s="13"/>
      <c r="B393" s="237"/>
      <c r="C393" s="238"/>
      <c r="D393" s="233" t="s">
        <v>149</v>
      </c>
      <c r="E393" s="239" t="s">
        <v>28</v>
      </c>
      <c r="F393" s="240" t="s">
        <v>543</v>
      </c>
      <c r="G393" s="238"/>
      <c r="H393" s="239" t="s">
        <v>28</v>
      </c>
      <c r="I393" s="241"/>
      <c r="J393" s="238"/>
      <c r="K393" s="238"/>
      <c r="L393" s="242"/>
      <c r="M393" s="243"/>
      <c r="N393" s="244"/>
      <c r="O393" s="244"/>
      <c r="P393" s="244"/>
      <c r="Q393" s="244"/>
      <c r="R393" s="244"/>
      <c r="S393" s="244"/>
      <c r="T393" s="24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6" t="s">
        <v>149</v>
      </c>
      <c r="AU393" s="246" t="s">
        <v>84</v>
      </c>
      <c r="AV393" s="13" t="s">
        <v>82</v>
      </c>
      <c r="AW393" s="13" t="s">
        <v>35</v>
      </c>
      <c r="AX393" s="13" t="s">
        <v>74</v>
      </c>
      <c r="AY393" s="246" t="s">
        <v>137</v>
      </c>
    </row>
    <row r="394" s="14" customFormat="1">
      <c r="A394" s="14"/>
      <c r="B394" s="247"/>
      <c r="C394" s="248"/>
      <c r="D394" s="233" t="s">
        <v>149</v>
      </c>
      <c r="E394" s="249" t="s">
        <v>28</v>
      </c>
      <c r="F394" s="250" t="s">
        <v>544</v>
      </c>
      <c r="G394" s="248"/>
      <c r="H394" s="251">
        <v>0.070999999999999994</v>
      </c>
      <c r="I394" s="252"/>
      <c r="J394" s="248"/>
      <c r="K394" s="248"/>
      <c r="L394" s="253"/>
      <c r="M394" s="254"/>
      <c r="N394" s="255"/>
      <c r="O394" s="255"/>
      <c r="P394" s="255"/>
      <c r="Q394" s="255"/>
      <c r="R394" s="255"/>
      <c r="S394" s="255"/>
      <c r="T394" s="25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7" t="s">
        <v>149</v>
      </c>
      <c r="AU394" s="257" t="s">
        <v>84</v>
      </c>
      <c r="AV394" s="14" t="s">
        <v>84</v>
      </c>
      <c r="AW394" s="14" t="s">
        <v>35</v>
      </c>
      <c r="AX394" s="14" t="s">
        <v>82</v>
      </c>
      <c r="AY394" s="257" t="s">
        <v>137</v>
      </c>
    </row>
    <row r="395" s="12" customFormat="1" ht="22.8" customHeight="1">
      <c r="A395" s="12"/>
      <c r="B395" s="204"/>
      <c r="C395" s="205"/>
      <c r="D395" s="206" t="s">
        <v>73</v>
      </c>
      <c r="E395" s="218" t="s">
        <v>545</v>
      </c>
      <c r="F395" s="218" t="s">
        <v>546</v>
      </c>
      <c r="G395" s="205"/>
      <c r="H395" s="205"/>
      <c r="I395" s="208"/>
      <c r="J395" s="219">
        <f>BK395</f>
        <v>0</v>
      </c>
      <c r="K395" s="205"/>
      <c r="L395" s="210"/>
      <c r="M395" s="211"/>
      <c r="N395" s="212"/>
      <c r="O395" s="212"/>
      <c r="P395" s="213">
        <f>SUM(P396:P455)</f>
        <v>0</v>
      </c>
      <c r="Q395" s="212"/>
      <c r="R395" s="213">
        <f>SUM(R396:R455)</f>
        <v>1.6297279999999998</v>
      </c>
      <c r="S395" s="212"/>
      <c r="T395" s="214">
        <f>SUM(T396:T455)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5" t="s">
        <v>84</v>
      </c>
      <c r="AT395" s="216" t="s">
        <v>73</v>
      </c>
      <c r="AU395" s="216" t="s">
        <v>82</v>
      </c>
      <c r="AY395" s="215" t="s">
        <v>137</v>
      </c>
      <c r="BK395" s="217">
        <f>SUM(BK396:BK455)</f>
        <v>0</v>
      </c>
    </row>
    <row r="396" s="2" customFormat="1" ht="16.5" customHeight="1">
      <c r="A396" s="40"/>
      <c r="B396" s="41"/>
      <c r="C396" s="220" t="s">
        <v>547</v>
      </c>
      <c r="D396" s="220" t="s">
        <v>140</v>
      </c>
      <c r="E396" s="221" t="s">
        <v>548</v>
      </c>
      <c r="F396" s="222" t="s">
        <v>549</v>
      </c>
      <c r="G396" s="223" t="s">
        <v>143</v>
      </c>
      <c r="H396" s="224">
        <v>2</v>
      </c>
      <c r="I396" s="225"/>
      <c r="J396" s="226">
        <f>ROUND(I396*H396,2)</f>
        <v>0</v>
      </c>
      <c r="K396" s="222" t="s">
        <v>144</v>
      </c>
      <c r="L396" s="46"/>
      <c r="M396" s="227" t="s">
        <v>28</v>
      </c>
      <c r="N396" s="228" t="s">
        <v>45</v>
      </c>
      <c r="O396" s="86"/>
      <c r="P396" s="229">
        <f>O396*H396</f>
        <v>0</v>
      </c>
      <c r="Q396" s="229">
        <v>0</v>
      </c>
      <c r="R396" s="229">
        <f>Q396*H396</f>
        <v>0</v>
      </c>
      <c r="S396" s="229">
        <v>0</v>
      </c>
      <c r="T396" s="230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31" t="s">
        <v>138</v>
      </c>
      <c r="AT396" s="231" t="s">
        <v>140</v>
      </c>
      <c r="AU396" s="231" t="s">
        <v>84</v>
      </c>
      <c r="AY396" s="19" t="s">
        <v>137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9" t="s">
        <v>82</v>
      </c>
      <c r="BK396" s="232">
        <f>ROUND(I396*H396,2)</f>
        <v>0</v>
      </c>
      <c r="BL396" s="19" t="s">
        <v>138</v>
      </c>
      <c r="BM396" s="231" t="s">
        <v>550</v>
      </c>
    </row>
    <row r="397" s="2" customFormat="1">
      <c r="A397" s="40"/>
      <c r="B397" s="41"/>
      <c r="C397" s="42"/>
      <c r="D397" s="233" t="s">
        <v>147</v>
      </c>
      <c r="E397" s="42"/>
      <c r="F397" s="234" t="s">
        <v>551</v>
      </c>
      <c r="G397" s="42"/>
      <c r="H397" s="42"/>
      <c r="I397" s="138"/>
      <c r="J397" s="42"/>
      <c r="K397" s="42"/>
      <c r="L397" s="46"/>
      <c r="M397" s="235"/>
      <c r="N397" s="236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147</v>
      </c>
      <c r="AU397" s="19" t="s">
        <v>84</v>
      </c>
    </row>
    <row r="398" s="13" customFormat="1">
      <c r="A398" s="13"/>
      <c r="B398" s="237"/>
      <c r="C398" s="238"/>
      <c r="D398" s="233" t="s">
        <v>149</v>
      </c>
      <c r="E398" s="239" t="s">
        <v>28</v>
      </c>
      <c r="F398" s="240" t="s">
        <v>552</v>
      </c>
      <c r="G398" s="238"/>
      <c r="H398" s="239" t="s">
        <v>28</v>
      </c>
      <c r="I398" s="241"/>
      <c r="J398" s="238"/>
      <c r="K398" s="238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149</v>
      </c>
      <c r="AU398" s="246" t="s">
        <v>84</v>
      </c>
      <c r="AV398" s="13" t="s">
        <v>82</v>
      </c>
      <c r="AW398" s="13" t="s">
        <v>35</v>
      </c>
      <c r="AX398" s="13" t="s">
        <v>74</v>
      </c>
      <c r="AY398" s="246" t="s">
        <v>137</v>
      </c>
    </row>
    <row r="399" s="14" customFormat="1">
      <c r="A399" s="14"/>
      <c r="B399" s="247"/>
      <c r="C399" s="248"/>
      <c r="D399" s="233" t="s">
        <v>149</v>
      </c>
      <c r="E399" s="249" t="s">
        <v>28</v>
      </c>
      <c r="F399" s="250" t="s">
        <v>84</v>
      </c>
      <c r="G399" s="248"/>
      <c r="H399" s="251">
        <v>2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7" t="s">
        <v>149</v>
      </c>
      <c r="AU399" s="257" t="s">
        <v>84</v>
      </c>
      <c r="AV399" s="14" t="s">
        <v>84</v>
      </c>
      <c r="AW399" s="14" t="s">
        <v>35</v>
      </c>
      <c r="AX399" s="14" t="s">
        <v>82</v>
      </c>
      <c r="AY399" s="257" t="s">
        <v>137</v>
      </c>
    </row>
    <row r="400" s="2" customFormat="1" ht="16.5" customHeight="1">
      <c r="A400" s="40"/>
      <c r="B400" s="41"/>
      <c r="C400" s="220" t="s">
        <v>553</v>
      </c>
      <c r="D400" s="220" t="s">
        <v>140</v>
      </c>
      <c r="E400" s="221" t="s">
        <v>554</v>
      </c>
      <c r="F400" s="222" t="s">
        <v>555</v>
      </c>
      <c r="G400" s="223" t="s">
        <v>254</v>
      </c>
      <c r="H400" s="224">
        <v>2.3500000000000001</v>
      </c>
      <c r="I400" s="225"/>
      <c r="J400" s="226">
        <f>ROUND(I400*H400,2)</f>
        <v>0</v>
      </c>
      <c r="K400" s="222" t="s">
        <v>144</v>
      </c>
      <c r="L400" s="46"/>
      <c r="M400" s="227" t="s">
        <v>28</v>
      </c>
      <c r="N400" s="228" t="s">
        <v>45</v>
      </c>
      <c r="O400" s="86"/>
      <c r="P400" s="229">
        <f>O400*H400</f>
        <v>0</v>
      </c>
      <c r="Q400" s="229">
        <v>0.00108</v>
      </c>
      <c r="R400" s="229">
        <f>Q400*H400</f>
        <v>0.0025380000000000003</v>
      </c>
      <c r="S400" s="229">
        <v>0</v>
      </c>
      <c r="T400" s="230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31" t="s">
        <v>138</v>
      </c>
      <c r="AT400" s="231" t="s">
        <v>140</v>
      </c>
      <c r="AU400" s="231" t="s">
        <v>84</v>
      </c>
      <c r="AY400" s="19" t="s">
        <v>137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9" t="s">
        <v>82</v>
      </c>
      <c r="BK400" s="232">
        <f>ROUND(I400*H400,2)</f>
        <v>0</v>
      </c>
      <c r="BL400" s="19" t="s">
        <v>138</v>
      </c>
      <c r="BM400" s="231" t="s">
        <v>556</v>
      </c>
    </row>
    <row r="401" s="2" customFormat="1">
      <c r="A401" s="40"/>
      <c r="B401" s="41"/>
      <c r="C401" s="42"/>
      <c r="D401" s="233" t="s">
        <v>147</v>
      </c>
      <c r="E401" s="42"/>
      <c r="F401" s="234" t="s">
        <v>557</v>
      </c>
      <c r="G401" s="42"/>
      <c r="H401" s="42"/>
      <c r="I401" s="138"/>
      <c r="J401" s="42"/>
      <c r="K401" s="42"/>
      <c r="L401" s="46"/>
      <c r="M401" s="235"/>
      <c r="N401" s="236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147</v>
      </c>
      <c r="AU401" s="19" t="s">
        <v>84</v>
      </c>
    </row>
    <row r="402" s="13" customFormat="1">
      <c r="A402" s="13"/>
      <c r="B402" s="237"/>
      <c r="C402" s="238"/>
      <c r="D402" s="233" t="s">
        <v>149</v>
      </c>
      <c r="E402" s="239" t="s">
        <v>28</v>
      </c>
      <c r="F402" s="240" t="s">
        <v>558</v>
      </c>
      <c r="G402" s="238"/>
      <c r="H402" s="239" t="s">
        <v>28</v>
      </c>
      <c r="I402" s="241"/>
      <c r="J402" s="238"/>
      <c r="K402" s="238"/>
      <c r="L402" s="242"/>
      <c r="M402" s="243"/>
      <c r="N402" s="244"/>
      <c r="O402" s="244"/>
      <c r="P402" s="244"/>
      <c r="Q402" s="244"/>
      <c r="R402" s="244"/>
      <c r="S402" s="244"/>
      <c r="T402" s="24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6" t="s">
        <v>149</v>
      </c>
      <c r="AU402" s="246" t="s">
        <v>84</v>
      </c>
      <c r="AV402" s="13" t="s">
        <v>82</v>
      </c>
      <c r="AW402" s="13" t="s">
        <v>35</v>
      </c>
      <c r="AX402" s="13" t="s">
        <v>74</v>
      </c>
      <c r="AY402" s="246" t="s">
        <v>137</v>
      </c>
    </row>
    <row r="403" s="14" customFormat="1">
      <c r="A403" s="14"/>
      <c r="B403" s="247"/>
      <c r="C403" s="248"/>
      <c r="D403" s="233" t="s">
        <v>149</v>
      </c>
      <c r="E403" s="249" t="s">
        <v>28</v>
      </c>
      <c r="F403" s="250" t="s">
        <v>559</v>
      </c>
      <c r="G403" s="248"/>
      <c r="H403" s="251">
        <v>0.16900000000000001</v>
      </c>
      <c r="I403" s="252"/>
      <c r="J403" s="248"/>
      <c r="K403" s="248"/>
      <c r="L403" s="253"/>
      <c r="M403" s="254"/>
      <c r="N403" s="255"/>
      <c r="O403" s="255"/>
      <c r="P403" s="255"/>
      <c r="Q403" s="255"/>
      <c r="R403" s="255"/>
      <c r="S403" s="255"/>
      <c r="T403" s="25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7" t="s">
        <v>149</v>
      </c>
      <c r="AU403" s="257" t="s">
        <v>84</v>
      </c>
      <c r="AV403" s="14" t="s">
        <v>84</v>
      </c>
      <c r="AW403" s="14" t="s">
        <v>35</v>
      </c>
      <c r="AX403" s="14" t="s">
        <v>74</v>
      </c>
      <c r="AY403" s="257" t="s">
        <v>137</v>
      </c>
    </row>
    <row r="404" s="13" customFormat="1">
      <c r="A404" s="13"/>
      <c r="B404" s="237"/>
      <c r="C404" s="238"/>
      <c r="D404" s="233" t="s">
        <v>149</v>
      </c>
      <c r="E404" s="239" t="s">
        <v>28</v>
      </c>
      <c r="F404" s="240" t="s">
        <v>560</v>
      </c>
      <c r="G404" s="238"/>
      <c r="H404" s="239" t="s">
        <v>28</v>
      </c>
      <c r="I404" s="241"/>
      <c r="J404" s="238"/>
      <c r="K404" s="238"/>
      <c r="L404" s="242"/>
      <c r="M404" s="243"/>
      <c r="N404" s="244"/>
      <c r="O404" s="244"/>
      <c r="P404" s="244"/>
      <c r="Q404" s="244"/>
      <c r="R404" s="244"/>
      <c r="S404" s="244"/>
      <c r="T404" s="24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6" t="s">
        <v>149</v>
      </c>
      <c r="AU404" s="246" t="s">
        <v>84</v>
      </c>
      <c r="AV404" s="13" t="s">
        <v>82</v>
      </c>
      <c r="AW404" s="13" t="s">
        <v>35</v>
      </c>
      <c r="AX404" s="13" t="s">
        <v>74</v>
      </c>
      <c r="AY404" s="246" t="s">
        <v>137</v>
      </c>
    </row>
    <row r="405" s="14" customFormat="1">
      <c r="A405" s="14"/>
      <c r="B405" s="247"/>
      <c r="C405" s="248"/>
      <c r="D405" s="233" t="s">
        <v>149</v>
      </c>
      <c r="E405" s="249" t="s">
        <v>28</v>
      </c>
      <c r="F405" s="250" t="s">
        <v>561</v>
      </c>
      <c r="G405" s="248"/>
      <c r="H405" s="251">
        <v>0.41299999999999998</v>
      </c>
      <c r="I405" s="252"/>
      <c r="J405" s="248"/>
      <c r="K405" s="248"/>
      <c r="L405" s="253"/>
      <c r="M405" s="254"/>
      <c r="N405" s="255"/>
      <c r="O405" s="255"/>
      <c r="P405" s="255"/>
      <c r="Q405" s="255"/>
      <c r="R405" s="255"/>
      <c r="S405" s="255"/>
      <c r="T405" s="25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7" t="s">
        <v>149</v>
      </c>
      <c r="AU405" s="257" t="s">
        <v>84</v>
      </c>
      <c r="AV405" s="14" t="s">
        <v>84</v>
      </c>
      <c r="AW405" s="14" t="s">
        <v>35</v>
      </c>
      <c r="AX405" s="14" t="s">
        <v>74</v>
      </c>
      <c r="AY405" s="257" t="s">
        <v>137</v>
      </c>
    </row>
    <row r="406" s="13" customFormat="1">
      <c r="A406" s="13"/>
      <c r="B406" s="237"/>
      <c r="C406" s="238"/>
      <c r="D406" s="233" t="s">
        <v>149</v>
      </c>
      <c r="E406" s="239" t="s">
        <v>28</v>
      </c>
      <c r="F406" s="240" t="s">
        <v>562</v>
      </c>
      <c r="G406" s="238"/>
      <c r="H406" s="239" t="s">
        <v>28</v>
      </c>
      <c r="I406" s="241"/>
      <c r="J406" s="238"/>
      <c r="K406" s="238"/>
      <c r="L406" s="242"/>
      <c r="M406" s="243"/>
      <c r="N406" s="244"/>
      <c r="O406" s="244"/>
      <c r="P406" s="244"/>
      <c r="Q406" s="244"/>
      <c r="R406" s="244"/>
      <c r="S406" s="244"/>
      <c r="T406" s="24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6" t="s">
        <v>149</v>
      </c>
      <c r="AU406" s="246" t="s">
        <v>84</v>
      </c>
      <c r="AV406" s="13" t="s">
        <v>82</v>
      </c>
      <c r="AW406" s="13" t="s">
        <v>35</v>
      </c>
      <c r="AX406" s="13" t="s">
        <v>74</v>
      </c>
      <c r="AY406" s="246" t="s">
        <v>137</v>
      </c>
    </row>
    <row r="407" s="13" customFormat="1">
      <c r="A407" s="13"/>
      <c r="B407" s="237"/>
      <c r="C407" s="238"/>
      <c r="D407" s="233" t="s">
        <v>149</v>
      </c>
      <c r="E407" s="239" t="s">
        <v>28</v>
      </c>
      <c r="F407" s="240" t="s">
        <v>563</v>
      </c>
      <c r="G407" s="238"/>
      <c r="H407" s="239" t="s">
        <v>28</v>
      </c>
      <c r="I407" s="241"/>
      <c r="J407" s="238"/>
      <c r="K407" s="238"/>
      <c r="L407" s="242"/>
      <c r="M407" s="243"/>
      <c r="N407" s="244"/>
      <c r="O407" s="244"/>
      <c r="P407" s="244"/>
      <c r="Q407" s="244"/>
      <c r="R407" s="244"/>
      <c r="S407" s="244"/>
      <c r="T407" s="24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6" t="s">
        <v>149</v>
      </c>
      <c r="AU407" s="246" t="s">
        <v>84</v>
      </c>
      <c r="AV407" s="13" t="s">
        <v>82</v>
      </c>
      <c r="AW407" s="13" t="s">
        <v>35</v>
      </c>
      <c r="AX407" s="13" t="s">
        <v>74</v>
      </c>
      <c r="AY407" s="246" t="s">
        <v>137</v>
      </c>
    </row>
    <row r="408" s="14" customFormat="1">
      <c r="A408" s="14"/>
      <c r="B408" s="247"/>
      <c r="C408" s="248"/>
      <c r="D408" s="233" t="s">
        <v>149</v>
      </c>
      <c r="E408" s="249" t="s">
        <v>28</v>
      </c>
      <c r="F408" s="250" t="s">
        <v>564</v>
      </c>
      <c r="G408" s="248"/>
      <c r="H408" s="251">
        <v>0.20599999999999999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7" t="s">
        <v>149</v>
      </c>
      <c r="AU408" s="257" t="s">
        <v>84</v>
      </c>
      <c r="AV408" s="14" t="s">
        <v>84</v>
      </c>
      <c r="AW408" s="14" t="s">
        <v>35</v>
      </c>
      <c r="AX408" s="14" t="s">
        <v>74</v>
      </c>
      <c r="AY408" s="257" t="s">
        <v>137</v>
      </c>
    </row>
    <row r="409" s="13" customFormat="1">
      <c r="A409" s="13"/>
      <c r="B409" s="237"/>
      <c r="C409" s="238"/>
      <c r="D409" s="233" t="s">
        <v>149</v>
      </c>
      <c r="E409" s="239" t="s">
        <v>28</v>
      </c>
      <c r="F409" s="240" t="s">
        <v>565</v>
      </c>
      <c r="G409" s="238"/>
      <c r="H409" s="239" t="s">
        <v>28</v>
      </c>
      <c r="I409" s="241"/>
      <c r="J409" s="238"/>
      <c r="K409" s="238"/>
      <c r="L409" s="242"/>
      <c r="M409" s="243"/>
      <c r="N409" s="244"/>
      <c r="O409" s="244"/>
      <c r="P409" s="244"/>
      <c r="Q409" s="244"/>
      <c r="R409" s="244"/>
      <c r="S409" s="244"/>
      <c r="T409" s="24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6" t="s">
        <v>149</v>
      </c>
      <c r="AU409" s="246" t="s">
        <v>84</v>
      </c>
      <c r="AV409" s="13" t="s">
        <v>82</v>
      </c>
      <c r="AW409" s="13" t="s">
        <v>35</v>
      </c>
      <c r="AX409" s="13" t="s">
        <v>74</v>
      </c>
      <c r="AY409" s="246" t="s">
        <v>137</v>
      </c>
    </row>
    <row r="410" s="14" customFormat="1">
      <c r="A410" s="14"/>
      <c r="B410" s="247"/>
      <c r="C410" s="248"/>
      <c r="D410" s="233" t="s">
        <v>149</v>
      </c>
      <c r="E410" s="249" t="s">
        <v>28</v>
      </c>
      <c r="F410" s="250" t="s">
        <v>566</v>
      </c>
      <c r="G410" s="248"/>
      <c r="H410" s="251">
        <v>1.5620000000000001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7" t="s">
        <v>149</v>
      </c>
      <c r="AU410" s="257" t="s">
        <v>84</v>
      </c>
      <c r="AV410" s="14" t="s">
        <v>84</v>
      </c>
      <c r="AW410" s="14" t="s">
        <v>35</v>
      </c>
      <c r="AX410" s="14" t="s">
        <v>74</v>
      </c>
      <c r="AY410" s="257" t="s">
        <v>137</v>
      </c>
    </row>
    <row r="411" s="15" customFormat="1">
      <c r="A411" s="15"/>
      <c r="B411" s="258"/>
      <c r="C411" s="259"/>
      <c r="D411" s="233" t="s">
        <v>149</v>
      </c>
      <c r="E411" s="260" t="s">
        <v>28</v>
      </c>
      <c r="F411" s="261" t="s">
        <v>163</v>
      </c>
      <c r="G411" s="259"/>
      <c r="H411" s="262">
        <v>2.3500000000000001</v>
      </c>
      <c r="I411" s="263"/>
      <c r="J411" s="259"/>
      <c r="K411" s="259"/>
      <c r="L411" s="264"/>
      <c r="M411" s="265"/>
      <c r="N411" s="266"/>
      <c r="O411" s="266"/>
      <c r="P411" s="266"/>
      <c r="Q411" s="266"/>
      <c r="R411" s="266"/>
      <c r="S411" s="266"/>
      <c r="T411" s="267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8" t="s">
        <v>149</v>
      </c>
      <c r="AU411" s="268" t="s">
        <v>84</v>
      </c>
      <c r="AV411" s="15" t="s">
        <v>138</v>
      </c>
      <c r="AW411" s="15" t="s">
        <v>35</v>
      </c>
      <c r="AX411" s="15" t="s">
        <v>82</v>
      </c>
      <c r="AY411" s="268" t="s">
        <v>137</v>
      </c>
    </row>
    <row r="412" s="2" customFormat="1" ht="16.5" customHeight="1">
      <c r="A412" s="40"/>
      <c r="B412" s="41"/>
      <c r="C412" s="220" t="s">
        <v>567</v>
      </c>
      <c r="D412" s="220" t="s">
        <v>140</v>
      </c>
      <c r="E412" s="221" t="s">
        <v>568</v>
      </c>
      <c r="F412" s="222" t="s">
        <v>569</v>
      </c>
      <c r="G412" s="223" t="s">
        <v>266</v>
      </c>
      <c r="H412" s="224">
        <v>16</v>
      </c>
      <c r="I412" s="225"/>
      <c r="J412" s="226">
        <f>ROUND(I412*H412,2)</f>
        <v>0</v>
      </c>
      <c r="K412" s="222" t="s">
        <v>144</v>
      </c>
      <c r="L412" s="46"/>
      <c r="M412" s="227" t="s">
        <v>28</v>
      </c>
      <c r="N412" s="228" t="s">
        <v>45</v>
      </c>
      <c r="O412" s="86"/>
      <c r="P412" s="229">
        <f>O412*H412</f>
        <v>0</v>
      </c>
      <c r="Q412" s="229">
        <v>0.0054400000000000004</v>
      </c>
      <c r="R412" s="229">
        <f>Q412*H412</f>
        <v>0.087040000000000006</v>
      </c>
      <c r="S412" s="229">
        <v>0</v>
      </c>
      <c r="T412" s="230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31" t="s">
        <v>145</v>
      </c>
      <c r="AT412" s="231" t="s">
        <v>140</v>
      </c>
      <c r="AU412" s="231" t="s">
        <v>84</v>
      </c>
      <c r="AY412" s="19" t="s">
        <v>137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9" t="s">
        <v>82</v>
      </c>
      <c r="BK412" s="232">
        <f>ROUND(I412*H412,2)</f>
        <v>0</v>
      </c>
      <c r="BL412" s="19" t="s">
        <v>145</v>
      </c>
      <c r="BM412" s="231" t="s">
        <v>570</v>
      </c>
    </row>
    <row r="413" s="2" customFormat="1">
      <c r="A413" s="40"/>
      <c r="B413" s="41"/>
      <c r="C413" s="42"/>
      <c r="D413" s="233" t="s">
        <v>147</v>
      </c>
      <c r="E413" s="42"/>
      <c r="F413" s="234" t="s">
        <v>571</v>
      </c>
      <c r="G413" s="42"/>
      <c r="H413" s="42"/>
      <c r="I413" s="138"/>
      <c r="J413" s="42"/>
      <c r="K413" s="42"/>
      <c r="L413" s="46"/>
      <c r="M413" s="235"/>
      <c r="N413" s="236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147</v>
      </c>
      <c r="AU413" s="19" t="s">
        <v>84</v>
      </c>
    </row>
    <row r="414" s="13" customFormat="1">
      <c r="A414" s="13"/>
      <c r="B414" s="237"/>
      <c r="C414" s="238"/>
      <c r="D414" s="233" t="s">
        <v>149</v>
      </c>
      <c r="E414" s="239" t="s">
        <v>28</v>
      </c>
      <c r="F414" s="240" t="s">
        <v>572</v>
      </c>
      <c r="G414" s="238"/>
      <c r="H414" s="239" t="s">
        <v>28</v>
      </c>
      <c r="I414" s="241"/>
      <c r="J414" s="238"/>
      <c r="K414" s="238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149</v>
      </c>
      <c r="AU414" s="246" t="s">
        <v>84</v>
      </c>
      <c r="AV414" s="13" t="s">
        <v>82</v>
      </c>
      <c r="AW414" s="13" t="s">
        <v>35</v>
      </c>
      <c r="AX414" s="13" t="s">
        <v>74</v>
      </c>
      <c r="AY414" s="246" t="s">
        <v>137</v>
      </c>
    </row>
    <row r="415" s="13" customFormat="1">
      <c r="A415" s="13"/>
      <c r="B415" s="237"/>
      <c r="C415" s="238"/>
      <c r="D415" s="233" t="s">
        <v>149</v>
      </c>
      <c r="E415" s="239" t="s">
        <v>28</v>
      </c>
      <c r="F415" s="240" t="s">
        <v>573</v>
      </c>
      <c r="G415" s="238"/>
      <c r="H415" s="239" t="s">
        <v>28</v>
      </c>
      <c r="I415" s="241"/>
      <c r="J415" s="238"/>
      <c r="K415" s="238"/>
      <c r="L415" s="242"/>
      <c r="M415" s="243"/>
      <c r="N415" s="244"/>
      <c r="O415" s="244"/>
      <c r="P415" s="244"/>
      <c r="Q415" s="244"/>
      <c r="R415" s="244"/>
      <c r="S415" s="244"/>
      <c r="T415" s="24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6" t="s">
        <v>149</v>
      </c>
      <c r="AU415" s="246" t="s">
        <v>84</v>
      </c>
      <c r="AV415" s="13" t="s">
        <v>82</v>
      </c>
      <c r="AW415" s="13" t="s">
        <v>35</v>
      </c>
      <c r="AX415" s="13" t="s">
        <v>74</v>
      </c>
      <c r="AY415" s="246" t="s">
        <v>137</v>
      </c>
    </row>
    <row r="416" s="13" customFormat="1">
      <c r="A416" s="13"/>
      <c r="B416" s="237"/>
      <c r="C416" s="238"/>
      <c r="D416" s="233" t="s">
        <v>149</v>
      </c>
      <c r="E416" s="239" t="s">
        <v>28</v>
      </c>
      <c r="F416" s="240" t="s">
        <v>340</v>
      </c>
      <c r="G416" s="238"/>
      <c r="H416" s="239" t="s">
        <v>28</v>
      </c>
      <c r="I416" s="241"/>
      <c r="J416" s="238"/>
      <c r="K416" s="238"/>
      <c r="L416" s="242"/>
      <c r="M416" s="243"/>
      <c r="N416" s="244"/>
      <c r="O416" s="244"/>
      <c r="P416" s="244"/>
      <c r="Q416" s="244"/>
      <c r="R416" s="244"/>
      <c r="S416" s="244"/>
      <c r="T416" s="24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6" t="s">
        <v>149</v>
      </c>
      <c r="AU416" s="246" t="s">
        <v>84</v>
      </c>
      <c r="AV416" s="13" t="s">
        <v>82</v>
      </c>
      <c r="AW416" s="13" t="s">
        <v>35</v>
      </c>
      <c r="AX416" s="13" t="s">
        <v>74</v>
      </c>
      <c r="AY416" s="246" t="s">
        <v>137</v>
      </c>
    </row>
    <row r="417" s="14" customFormat="1">
      <c r="A417" s="14"/>
      <c r="B417" s="247"/>
      <c r="C417" s="248"/>
      <c r="D417" s="233" t="s">
        <v>149</v>
      </c>
      <c r="E417" s="249" t="s">
        <v>28</v>
      </c>
      <c r="F417" s="250" t="s">
        <v>341</v>
      </c>
      <c r="G417" s="248"/>
      <c r="H417" s="251">
        <v>16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7" t="s">
        <v>149</v>
      </c>
      <c r="AU417" s="257" t="s">
        <v>84</v>
      </c>
      <c r="AV417" s="14" t="s">
        <v>84</v>
      </c>
      <c r="AW417" s="14" t="s">
        <v>35</v>
      </c>
      <c r="AX417" s="14" t="s">
        <v>82</v>
      </c>
      <c r="AY417" s="257" t="s">
        <v>137</v>
      </c>
    </row>
    <row r="418" s="13" customFormat="1">
      <c r="A418" s="13"/>
      <c r="B418" s="237"/>
      <c r="C418" s="238"/>
      <c r="D418" s="233" t="s">
        <v>149</v>
      </c>
      <c r="E418" s="239" t="s">
        <v>28</v>
      </c>
      <c r="F418" s="240" t="s">
        <v>261</v>
      </c>
      <c r="G418" s="238"/>
      <c r="H418" s="239" t="s">
        <v>28</v>
      </c>
      <c r="I418" s="241"/>
      <c r="J418" s="238"/>
      <c r="K418" s="238"/>
      <c r="L418" s="242"/>
      <c r="M418" s="243"/>
      <c r="N418" s="244"/>
      <c r="O418" s="244"/>
      <c r="P418" s="244"/>
      <c r="Q418" s="244"/>
      <c r="R418" s="244"/>
      <c r="S418" s="244"/>
      <c r="T418" s="24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6" t="s">
        <v>149</v>
      </c>
      <c r="AU418" s="246" t="s">
        <v>84</v>
      </c>
      <c r="AV418" s="13" t="s">
        <v>82</v>
      </c>
      <c r="AW418" s="13" t="s">
        <v>35</v>
      </c>
      <c r="AX418" s="13" t="s">
        <v>74</v>
      </c>
      <c r="AY418" s="246" t="s">
        <v>137</v>
      </c>
    </row>
    <row r="419" s="13" customFormat="1">
      <c r="A419" s="13"/>
      <c r="B419" s="237"/>
      <c r="C419" s="238"/>
      <c r="D419" s="233" t="s">
        <v>149</v>
      </c>
      <c r="E419" s="239" t="s">
        <v>28</v>
      </c>
      <c r="F419" s="240" t="s">
        <v>262</v>
      </c>
      <c r="G419" s="238"/>
      <c r="H419" s="239" t="s">
        <v>28</v>
      </c>
      <c r="I419" s="241"/>
      <c r="J419" s="238"/>
      <c r="K419" s="238"/>
      <c r="L419" s="242"/>
      <c r="M419" s="243"/>
      <c r="N419" s="244"/>
      <c r="O419" s="244"/>
      <c r="P419" s="244"/>
      <c r="Q419" s="244"/>
      <c r="R419" s="244"/>
      <c r="S419" s="244"/>
      <c r="T419" s="24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6" t="s">
        <v>149</v>
      </c>
      <c r="AU419" s="246" t="s">
        <v>84</v>
      </c>
      <c r="AV419" s="13" t="s">
        <v>82</v>
      </c>
      <c r="AW419" s="13" t="s">
        <v>35</v>
      </c>
      <c r="AX419" s="13" t="s">
        <v>74</v>
      </c>
      <c r="AY419" s="246" t="s">
        <v>137</v>
      </c>
    </row>
    <row r="420" s="13" customFormat="1">
      <c r="A420" s="13"/>
      <c r="B420" s="237"/>
      <c r="C420" s="238"/>
      <c r="D420" s="233" t="s">
        <v>149</v>
      </c>
      <c r="E420" s="239" t="s">
        <v>28</v>
      </c>
      <c r="F420" s="240" t="s">
        <v>263</v>
      </c>
      <c r="G420" s="238"/>
      <c r="H420" s="239" t="s">
        <v>28</v>
      </c>
      <c r="I420" s="241"/>
      <c r="J420" s="238"/>
      <c r="K420" s="238"/>
      <c r="L420" s="242"/>
      <c r="M420" s="243"/>
      <c r="N420" s="244"/>
      <c r="O420" s="244"/>
      <c r="P420" s="244"/>
      <c r="Q420" s="244"/>
      <c r="R420" s="244"/>
      <c r="S420" s="244"/>
      <c r="T420" s="24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6" t="s">
        <v>149</v>
      </c>
      <c r="AU420" s="246" t="s">
        <v>84</v>
      </c>
      <c r="AV420" s="13" t="s">
        <v>82</v>
      </c>
      <c r="AW420" s="13" t="s">
        <v>35</v>
      </c>
      <c r="AX420" s="13" t="s">
        <v>74</v>
      </c>
      <c r="AY420" s="246" t="s">
        <v>137</v>
      </c>
    </row>
    <row r="421" s="2" customFormat="1" ht="16.5" customHeight="1">
      <c r="A421" s="40"/>
      <c r="B421" s="41"/>
      <c r="C421" s="220" t="s">
        <v>574</v>
      </c>
      <c r="D421" s="220" t="s">
        <v>140</v>
      </c>
      <c r="E421" s="221" t="s">
        <v>575</v>
      </c>
      <c r="F421" s="222" t="s">
        <v>576</v>
      </c>
      <c r="G421" s="223" t="s">
        <v>155</v>
      </c>
      <c r="H421" s="224">
        <v>15</v>
      </c>
      <c r="I421" s="225"/>
      <c r="J421" s="226">
        <f>ROUND(I421*H421,2)</f>
        <v>0</v>
      </c>
      <c r="K421" s="222" t="s">
        <v>144</v>
      </c>
      <c r="L421" s="46"/>
      <c r="M421" s="227" t="s">
        <v>28</v>
      </c>
      <c r="N421" s="228" t="s">
        <v>45</v>
      </c>
      <c r="O421" s="86"/>
      <c r="P421" s="229">
        <f>O421*H421</f>
        <v>0</v>
      </c>
      <c r="Q421" s="229">
        <v>0.019130000000000001</v>
      </c>
      <c r="R421" s="229">
        <f>Q421*H421</f>
        <v>0.28695000000000004</v>
      </c>
      <c r="S421" s="229">
        <v>0</v>
      </c>
      <c r="T421" s="230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31" t="s">
        <v>145</v>
      </c>
      <c r="AT421" s="231" t="s">
        <v>140</v>
      </c>
      <c r="AU421" s="231" t="s">
        <v>84</v>
      </c>
      <c r="AY421" s="19" t="s">
        <v>137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9" t="s">
        <v>82</v>
      </c>
      <c r="BK421" s="232">
        <f>ROUND(I421*H421,2)</f>
        <v>0</v>
      </c>
      <c r="BL421" s="19" t="s">
        <v>145</v>
      </c>
      <c r="BM421" s="231" t="s">
        <v>577</v>
      </c>
    </row>
    <row r="422" s="2" customFormat="1">
      <c r="A422" s="40"/>
      <c r="B422" s="41"/>
      <c r="C422" s="42"/>
      <c r="D422" s="233" t="s">
        <v>147</v>
      </c>
      <c r="E422" s="42"/>
      <c r="F422" s="234" t="s">
        <v>578</v>
      </c>
      <c r="G422" s="42"/>
      <c r="H422" s="42"/>
      <c r="I422" s="138"/>
      <c r="J422" s="42"/>
      <c r="K422" s="42"/>
      <c r="L422" s="46"/>
      <c r="M422" s="235"/>
      <c r="N422" s="236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147</v>
      </c>
      <c r="AU422" s="19" t="s">
        <v>84</v>
      </c>
    </row>
    <row r="423" s="13" customFormat="1">
      <c r="A423" s="13"/>
      <c r="B423" s="237"/>
      <c r="C423" s="238"/>
      <c r="D423" s="233" t="s">
        <v>149</v>
      </c>
      <c r="E423" s="239" t="s">
        <v>28</v>
      </c>
      <c r="F423" s="240" t="s">
        <v>579</v>
      </c>
      <c r="G423" s="238"/>
      <c r="H423" s="239" t="s">
        <v>28</v>
      </c>
      <c r="I423" s="241"/>
      <c r="J423" s="238"/>
      <c r="K423" s="238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149</v>
      </c>
      <c r="AU423" s="246" t="s">
        <v>84</v>
      </c>
      <c r="AV423" s="13" t="s">
        <v>82</v>
      </c>
      <c r="AW423" s="13" t="s">
        <v>35</v>
      </c>
      <c r="AX423" s="13" t="s">
        <v>74</v>
      </c>
      <c r="AY423" s="246" t="s">
        <v>137</v>
      </c>
    </row>
    <row r="424" s="13" customFormat="1">
      <c r="A424" s="13"/>
      <c r="B424" s="237"/>
      <c r="C424" s="238"/>
      <c r="D424" s="233" t="s">
        <v>149</v>
      </c>
      <c r="E424" s="239" t="s">
        <v>28</v>
      </c>
      <c r="F424" s="240" t="s">
        <v>258</v>
      </c>
      <c r="G424" s="238"/>
      <c r="H424" s="239" t="s">
        <v>28</v>
      </c>
      <c r="I424" s="241"/>
      <c r="J424" s="238"/>
      <c r="K424" s="238"/>
      <c r="L424" s="242"/>
      <c r="M424" s="243"/>
      <c r="N424" s="244"/>
      <c r="O424" s="244"/>
      <c r="P424" s="244"/>
      <c r="Q424" s="244"/>
      <c r="R424" s="244"/>
      <c r="S424" s="244"/>
      <c r="T424" s="24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6" t="s">
        <v>149</v>
      </c>
      <c r="AU424" s="246" t="s">
        <v>84</v>
      </c>
      <c r="AV424" s="13" t="s">
        <v>82</v>
      </c>
      <c r="AW424" s="13" t="s">
        <v>35</v>
      </c>
      <c r="AX424" s="13" t="s">
        <v>74</v>
      </c>
      <c r="AY424" s="246" t="s">
        <v>137</v>
      </c>
    </row>
    <row r="425" s="14" customFormat="1">
      <c r="A425" s="14"/>
      <c r="B425" s="247"/>
      <c r="C425" s="248"/>
      <c r="D425" s="233" t="s">
        <v>149</v>
      </c>
      <c r="E425" s="249" t="s">
        <v>28</v>
      </c>
      <c r="F425" s="250" t="s">
        <v>334</v>
      </c>
      <c r="G425" s="248"/>
      <c r="H425" s="251">
        <v>15</v>
      </c>
      <c r="I425" s="252"/>
      <c r="J425" s="248"/>
      <c r="K425" s="248"/>
      <c r="L425" s="253"/>
      <c r="M425" s="254"/>
      <c r="N425" s="255"/>
      <c r="O425" s="255"/>
      <c r="P425" s="255"/>
      <c r="Q425" s="255"/>
      <c r="R425" s="255"/>
      <c r="S425" s="255"/>
      <c r="T425" s="25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7" t="s">
        <v>149</v>
      </c>
      <c r="AU425" s="257" t="s">
        <v>84</v>
      </c>
      <c r="AV425" s="14" t="s">
        <v>84</v>
      </c>
      <c r="AW425" s="14" t="s">
        <v>35</v>
      </c>
      <c r="AX425" s="14" t="s">
        <v>82</v>
      </c>
      <c r="AY425" s="257" t="s">
        <v>137</v>
      </c>
    </row>
    <row r="426" s="13" customFormat="1">
      <c r="A426" s="13"/>
      <c r="B426" s="237"/>
      <c r="C426" s="238"/>
      <c r="D426" s="233" t="s">
        <v>149</v>
      </c>
      <c r="E426" s="239" t="s">
        <v>28</v>
      </c>
      <c r="F426" s="240" t="s">
        <v>261</v>
      </c>
      <c r="G426" s="238"/>
      <c r="H426" s="239" t="s">
        <v>28</v>
      </c>
      <c r="I426" s="241"/>
      <c r="J426" s="238"/>
      <c r="K426" s="238"/>
      <c r="L426" s="242"/>
      <c r="M426" s="243"/>
      <c r="N426" s="244"/>
      <c r="O426" s="244"/>
      <c r="P426" s="244"/>
      <c r="Q426" s="244"/>
      <c r="R426" s="244"/>
      <c r="S426" s="244"/>
      <c r="T426" s="24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6" t="s">
        <v>149</v>
      </c>
      <c r="AU426" s="246" t="s">
        <v>84</v>
      </c>
      <c r="AV426" s="13" t="s">
        <v>82</v>
      </c>
      <c r="AW426" s="13" t="s">
        <v>35</v>
      </c>
      <c r="AX426" s="13" t="s">
        <v>74</v>
      </c>
      <c r="AY426" s="246" t="s">
        <v>137</v>
      </c>
    </row>
    <row r="427" s="13" customFormat="1">
      <c r="A427" s="13"/>
      <c r="B427" s="237"/>
      <c r="C427" s="238"/>
      <c r="D427" s="233" t="s">
        <v>149</v>
      </c>
      <c r="E427" s="239" t="s">
        <v>28</v>
      </c>
      <c r="F427" s="240" t="s">
        <v>262</v>
      </c>
      <c r="G427" s="238"/>
      <c r="H427" s="239" t="s">
        <v>28</v>
      </c>
      <c r="I427" s="241"/>
      <c r="J427" s="238"/>
      <c r="K427" s="238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149</v>
      </c>
      <c r="AU427" s="246" t="s">
        <v>84</v>
      </c>
      <c r="AV427" s="13" t="s">
        <v>82</v>
      </c>
      <c r="AW427" s="13" t="s">
        <v>35</v>
      </c>
      <c r="AX427" s="13" t="s">
        <v>74</v>
      </c>
      <c r="AY427" s="246" t="s">
        <v>137</v>
      </c>
    </row>
    <row r="428" s="13" customFormat="1">
      <c r="A428" s="13"/>
      <c r="B428" s="237"/>
      <c r="C428" s="238"/>
      <c r="D428" s="233" t="s">
        <v>149</v>
      </c>
      <c r="E428" s="239" t="s">
        <v>28</v>
      </c>
      <c r="F428" s="240" t="s">
        <v>263</v>
      </c>
      <c r="G428" s="238"/>
      <c r="H428" s="239" t="s">
        <v>28</v>
      </c>
      <c r="I428" s="241"/>
      <c r="J428" s="238"/>
      <c r="K428" s="238"/>
      <c r="L428" s="242"/>
      <c r="M428" s="243"/>
      <c r="N428" s="244"/>
      <c r="O428" s="244"/>
      <c r="P428" s="244"/>
      <c r="Q428" s="244"/>
      <c r="R428" s="244"/>
      <c r="S428" s="244"/>
      <c r="T428" s="24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6" t="s">
        <v>149</v>
      </c>
      <c r="AU428" s="246" t="s">
        <v>84</v>
      </c>
      <c r="AV428" s="13" t="s">
        <v>82</v>
      </c>
      <c r="AW428" s="13" t="s">
        <v>35</v>
      </c>
      <c r="AX428" s="13" t="s">
        <v>74</v>
      </c>
      <c r="AY428" s="246" t="s">
        <v>137</v>
      </c>
    </row>
    <row r="429" s="2" customFormat="1" ht="16.5" customHeight="1">
      <c r="A429" s="40"/>
      <c r="B429" s="41"/>
      <c r="C429" s="220" t="s">
        <v>580</v>
      </c>
      <c r="D429" s="220" t="s">
        <v>140</v>
      </c>
      <c r="E429" s="221" t="s">
        <v>581</v>
      </c>
      <c r="F429" s="222" t="s">
        <v>582</v>
      </c>
      <c r="G429" s="223" t="s">
        <v>266</v>
      </c>
      <c r="H429" s="224">
        <v>4</v>
      </c>
      <c r="I429" s="225"/>
      <c r="J429" s="226">
        <f>ROUND(I429*H429,2)</f>
        <v>0</v>
      </c>
      <c r="K429" s="222" t="s">
        <v>144</v>
      </c>
      <c r="L429" s="46"/>
      <c r="M429" s="227" t="s">
        <v>28</v>
      </c>
      <c r="N429" s="228" t="s">
        <v>45</v>
      </c>
      <c r="O429" s="86"/>
      <c r="P429" s="229">
        <f>O429*H429</f>
        <v>0</v>
      </c>
      <c r="Q429" s="229">
        <v>0.036400000000000002</v>
      </c>
      <c r="R429" s="229">
        <f>Q429*H429</f>
        <v>0.14560000000000001</v>
      </c>
      <c r="S429" s="229">
        <v>0</v>
      </c>
      <c r="T429" s="230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31" t="s">
        <v>145</v>
      </c>
      <c r="AT429" s="231" t="s">
        <v>140</v>
      </c>
      <c r="AU429" s="231" t="s">
        <v>84</v>
      </c>
      <c r="AY429" s="19" t="s">
        <v>137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9" t="s">
        <v>82</v>
      </c>
      <c r="BK429" s="232">
        <f>ROUND(I429*H429,2)</f>
        <v>0</v>
      </c>
      <c r="BL429" s="19" t="s">
        <v>145</v>
      </c>
      <c r="BM429" s="231" t="s">
        <v>583</v>
      </c>
    </row>
    <row r="430" s="2" customFormat="1">
      <c r="A430" s="40"/>
      <c r="B430" s="41"/>
      <c r="C430" s="42"/>
      <c r="D430" s="233" t="s">
        <v>147</v>
      </c>
      <c r="E430" s="42"/>
      <c r="F430" s="234" t="s">
        <v>584</v>
      </c>
      <c r="G430" s="42"/>
      <c r="H430" s="42"/>
      <c r="I430" s="138"/>
      <c r="J430" s="42"/>
      <c r="K430" s="42"/>
      <c r="L430" s="46"/>
      <c r="M430" s="235"/>
      <c r="N430" s="236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147</v>
      </c>
      <c r="AU430" s="19" t="s">
        <v>84</v>
      </c>
    </row>
    <row r="431" s="13" customFormat="1">
      <c r="A431" s="13"/>
      <c r="B431" s="237"/>
      <c r="C431" s="238"/>
      <c r="D431" s="233" t="s">
        <v>149</v>
      </c>
      <c r="E431" s="239" t="s">
        <v>28</v>
      </c>
      <c r="F431" s="240" t="s">
        <v>585</v>
      </c>
      <c r="G431" s="238"/>
      <c r="H431" s="239" t="s">
        <v>28</v>
      </c>
      <c r="I431" s="241"/>
      <c r="J431" s="238"/>
      <c r="K431" s="238"/>
      <c r="L431" s="242"/>
      <c r="M431" s="243"/>
      <c r="N431" s="244"/>
      <c r="O431" s="244"/>
      <c r="P431" s="244"/>
      <c r="Q431" s="244"/>
      <c r="R431" s="244"/>
      <c r="S431" s="244"/>
      <c r="T431" s="24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6" t="s">
        <v>149</v>
      </c>
      <c r="AU431" s="246" t="s">
        <v>84</v>
      </c>
      <c r="AV431" s="13" t="s">
        <v>82</v>
      </c>
      <c r="AW431" s="13" t="s">
        <v>35</v>
      </c>
      <c r="AX431" s="13" t="s">
        <v>74</v>
      </c>
      <c r="AY431" s="246" t="s">
        <v>137</v>
      </c>
    </row>
    <row r="432" s="13" customFormat="1">
      <c r="A432" s="13"/>
      <c r="B432" s="237"/>
      <c r="C432" s="238"/>
      <c r="D432" s="233" t="s">
        <v>149</v>
      </c>
      <c r="E432" s="239" t="s">
        <v>28</v>
      </c>
      <c r="F432" s="240" t="s">
        <v>347</v>
      </c>
      <c r="G432" s="238"/>
      <c r="H432" s="239" t="s">
        <v>28</v>
      </c>
      <c r="I432" s="241"/>
      <c r="J432" s="238"/>
      <c r="K432" s="238"/>
      <c r="L432" s="242"/>
      <c r="M432" s="243"/>
      <c r="N432" s="244"/>
      <c r="O432" s="244"/>
      <c r="P432" s="244"/>
      <c r="Q432" s="244"/>
      <c r="R432" s="244"/>
      <c r="S432" s="244"/>
      <c r="T432" s="24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6" t="s">
        <v>149</v>
      </c>
      <c r="AU432" s="246" t="s">
        <v>84</v>
      </c>
      <c r="AV432" s="13" t="s">
        <v>82</v>
      </c>
      <c r="AW432" s="13" t="s">
        <v>35</v>
      </c>
      <c r="AX432" s="13" t="s">
        <v>74</v>
      </c>
      <c r="AY432" s="246" t="s">
        <v>137</v>
      </c>
    </row>
    <row r="433" s="14" customFormat="1">
      <c r="A433" s="14"/>
      <c r="B433" s="247"/>
      <c r="C433" s="248"/>
      <c r="D433" s="233" t="s">
        <v>149</v>
      </c>
      <c r="E433" s="249" t="s">
        <v>28</v>
      </c>
      <c r="F433" s="250" t="s">
        <v>348</v>
      </c>
      <c r="G433" s="248"/>
      <c r="H433" s="251">
        <v>4</v>
      </c>
      <c r="I433" s="252"/>
      <c r="J433" s="248"/>
      <c r="K433" s="248"/>
      <c r="L433" s="253"/>
      <c r="M433" s="254"/>
      <c r="N433" s="255"/>
      <c r="O433" s="255"/>
      <c r="P433" s="255"/>
      <c r="Q433" s="255"/>
      <c r="R433" s="255"/>
      <c r="S433" s="255"/>
      <c r="T433" s="25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7" t="s">
        <v>149</v>
      </c>
      <c r="AU433" s="257" t="s">
        <v>84</v>
      </c>
      <c r="AV433" s="14" t="s">
        <v>84</v>
      </c>
      <c r="AW433" s="14" t="s">
        <v>35</v>
      </c>
      <c r="AX433" s="14" t="s">
        <v>82</v>
      </c>
      <c r="AY433" s="257" t="s">
        <v>137</v>
      </c>
    </row>
    <row r="434" s="2" customFormat="1" ht="16.5" customHeight="1">
      <c r="A434" s="40"/>
      <c r="B434" s="41"/>
      <c r="C434" s="220" t="s">
        <v>586</v>
      </c>
      <c r="D434" s="220" t="s">
        <v>140</v>
      </c>
      <c r="E434" s="221" t="s">
        <v>587</v>
      </c>
      <c r="F434" s="222" t="s">
        <v>588</v>
      </c>
      <c r="G434" s="223" t="s">
        <v>155</v>
      </c>
      <c r="H434" s="224">
        <v>71</v>
      </c>
      <c r="I434" s="225"/>
      <c r="J434" s="226">
        <f>ROUND(I434*H434,2)</f>
        <v>0</v>
      </c>
      <c r="K434" s="222" t="s">
        <v>144</v>
      </c>
      <c r="L434" s="46"/>
      <c r="M434" s="227" t="s">
        <v>28</v>
      </c>
      <c r="N434" s="228" t="s">
        <v>45</v>
      </c>
      <c r="O434" s="86"/>
      <c r="P434" s="229">
        <f>O434*H434</f>
        <v>0</v>
      </c>
      <c r="Q434" s="229">
        <v>0</v>
      </c>
      <c r="R434" s="229">
        <f>Q434*H434</f>
        <v>0</v>
      </c>
      <c r="S434" s="229">
        <v>0</v>
      </c>
      <c r="T434" s="230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31" t="s">
        <v>138</v>
      </c>
      <c r="AT434" s="231" t="s">
        <v>140</v>
      </c>
      <c r="AU434" s="231" t="s">
        <v>84</v>
      </c>
      <c r="AY434" s="19" t="s">
        <v>137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9" t="s">
        <v>82</v>
      </c>
      <c r="BK434" s="232">
        <f>ROUND(I434*H434,2)</f>
        <v>0</v>
      </c>
      <c r="BL434" s="19" t="s">
        <v>138</v>
      </c>
      <c r="BM434" s="231" t="s">
        <v>589</v>
      </c>
    </row>
    <row r="435" s="2" customFormat="1">
      <c r="A435" s="40"/>
      <c r="B435" s="41"/>
      <c r="C435" s="42"/>
      <c r="D435" s="233" t="s">
        <v>147</v>
      </c>
      <c r="E435" s="42"/>
      <c r="F435" s="234" t="s">
        <v>590</v>
      </c>
      <c r="G435" s="42"/>
      <c r="H435" s="42"/>
      <c r="I435" s="138"/>
      <c r="J435" s="42"/>
      <c r="K435" s="42"/>
      <c r="L435" s="46"/>
      <c r="M435" s="235"/>
      <c r="N435" s="236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147</v>
      </c>
      <c r="AU435" s="19" t="s">
        <v>84</v>
      </c>
    </row>
    <row r="436" s="13" customFormat="1">
      <c r="A436" s="13"/>
      <c r="B436" s="237"/>
      <c r="C436" s="238"/>
      <c r="D436" s="233" t="s">
        <v>149</v>
      </c>
      <c r="E436" s="239" t="s">
        <v>28</v>
      </c>
      <c r="F436" s="240" t="s">
        <v>591</v>
      </c>
      <c r="G436" s="238"/>
      <c r="H436" s="239" t="s">
        <v>28</v>
      </c>
      <c r="I436" s="241"/>
      <c r="J436" s="238"/>
      <c r="K436" s="238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149</v>
      </c>
      <c r="AU436" s="246" t="s">
        <v>84</v>
      </c>
      <c r="AV436" s="13" t="s">
        <v>82</v>
      </c>
      <c r="AW436" s="13" t="s">
        <v>35</v>
      </c>
      <c r="AX436" s="13" t="s">
        <v>74</v>
      </c>
      <c r="AY436" s="246" t="s">
        <v>137</v>
      </c>
    </row>
    <row r="437" s="13" customFormat="1">
      <c r="A437" s="13"/>
      <c r="B437" s="237"/>
      <c r="C437" s="238"/>
      <c r="D437" s="233" t="s">
        <v>149</v>
      </c>
      <c r="E437" s="239" t="s">
        <v>28</v>
      </c>
      <c r="F437" s="240" t="s">
        <v>592</v>
      </c>
      <c r="G437" s="238"/>
      <c r="H437" s="239" t="s">
        <v>28</v>
      </c>
      <c r="I437" s="241"/>
      <c r="J437" s="238"/>
      <c r="K437" s="238"/>
      <c r="L437" s="242"/>
      <c r="M437" s="243"/>
      <c r="N437" s="244"/>
      <c r="O437" s="244"/>
      <c r="P437" s="244"/>
      <c r="Q437" s="244"/>
      <c r="R437" s="244"/>
      <c r="S437" s="244"/>
      <c r="T437" s="24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6" t="s">
        <v>149</v>
      </c>
      <c r="AU437" s="246" t="s">
        <v>84</v>
      </c>
      <c r="AV437" s="13" t="s">
        <v>82</v>
      </c>
      <c r="AW437" s="13" t="s">
        <v>35</v>
      </c>
      <c r="AX437" s="13" t="s">
        <v>74</v>
      </c>
      <c r="AY437" s="246" t="s">
        <v>137</v>
      </c>
    </row>
    <row r="438" s="14" customFormat="1">
      <c r="A438" s="14"/>
      <c r="B438" s="247"/>
      <c r="C438" s="248"/>
      <c r="D438" s="233" t="s">
        <v>149</v>
      </c>
      <c r="E438" s="249" t="s">
        <v>28</v>
      </c>
      <c r="F438" s="250" t="s">
        <v>328</v>
      </c>
      <c r="G438" s="248"/>
      <c r="H438" s="251">
        <v>71</v>
      </c>
      <c r="I438" s="252"/>
      <c r="J438" s="248"/>
      <c r="K438" s="248"/>
      <c r="L438" s="253"/>
      <c r="M438" s="254"/>
      <c r="N438" s="255"/>
      <c r="O438" s="255"/>
      <c r="P438" s="255"/>
      <c r="Q438" s="255"/>
      <c r="R438" s="255"/>
      <c r="S438" s="255"/>
      <c r="T438" s="25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7" t="s">
        <v>149</v>
      </c>
      <c r="AU438" s="257" t="s">
        <v>84</v>
      </c>
      <c r="AV438" s="14" t="s">
        <v>84</v>
      </c>
      <c r="AW438" s="14" t="s">
        <v>35</v>
      </c>
      <c r="AX438" s="14" t="s">
        <v>82</v>
      </c>
      <c r="AY438" s="257" t="s">
        <v>137</v>
      </c>
    </row>
    <row r="439" s="2" customFormat="1" ht="16.5" customHeight="1">
      <c r="A439" s="40"/>
      <c r="B439" s="41"/>
      <c r="C439" s="220" t="s">
        <v>593</v>
      </c>
      <c r="D439" s="220" t="s">
        <v>140</v>
      </c>
      <c r="E439" s="221" t="s">
        <v>594</v>
      </c>
      <c r="F439" s="222" t="s">
        <v>595</v>
      </c>
      <c r="G439" s="223" t="s">
        <v>155</v>
      </c>
      <c r="H439" s="224">
        <v>71</v>
      </c>
      <c r="I439" s="225"/>
      <c r="J439" s="226">
        <f>ROUND(I439*H439,2)</f>
        <v>0</v>
      </c>
      <c r="K439" s="222" t="s">
        <v>144</v>
      </c>
      <c r="L439" s="46"/>
      <c r="M439" s="227" t="s">
        <v>28</v>
      </c>
      <c r="N439" s="228" t="s">
        <v>45</v>
      </c>
      <c r="O439" s="86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31" t="s">
        <v>138</v>
      </c>
      <c r="AT439" s="231" t="s">
        <v>140</v>
      </c>
      <c r="AU439" s="231" t="s">
        <v>84</v>
      </c>
      <c r="AY439" s="19" t="s">
        <v>137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9" t="s">
        <v>82</v>
      </c>
      <c r="BK439" s="232">
        <f>ROUND(I439*H439,2)</f>
        <v>0</v>
      </c>
      <c r="BL439" s="19" t="s">
        <v>138</v>
      </c>
      <c r="BM439" s="231" t="s">
        <v>596</v>
      </c>
    </row>
    <row r="440" s="2" customFormat="1">
      <c r="A440" s="40"/>
      <c r="B440" s="41"/>
      <c r="C440" s="42"/>
      <c r="D440" s="233" t="s">
        <v>147</v>
      </c>
      <c r="E440" s="42"/>
      <c r="F440" s="234" t="s">
        <v>597</v>
      </c>
      <c r="G440" s="42"/>
      <c r="H440" s="42"/>
      <c r="I440" s="138"/>
      <c r="J440" s="42"/>
      <c r="K440" s="42"/>
      <c r="L440" s="46"/>
      <c r="M440" s="235"/>
      <c r="N440" s="236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147</v>
      </c>
      <c r="AU440" s="19" t="s">
        <v>84</v>
      </c>
    </row>
    <row r="441" s="13" customFormat="1">
      <c r="A441" s="13"/>
      <c r="B441" s="237"/>
      <c r="C441" s="238"/>
      <c r="D441" s="233" t="s">
        <v>149</v>
      </c>
      <c r="E441" s="239" t="s">
        <v>28</v>
      </c>
      <c r="F441" s="240" t="s">
        <v>591</v>
      </c>
      <c r="G441" s="238"/>
      <c r="H441" s="239" t="s">
        <v>28</v>
      </c>
      <c r="I441" s="241"/>
      <c r="J441" s="238"/>
      <c r="K441" s="238"/>
      <c r="L441" s="242"/>
      <c r="M441" s="243"/>
      <c r="N441" s="244"/>
      <c r="O441" s="244"/>
      <c r="P441" s="244"/>
      <c r="Q441" s="244"/>
      <c r="R441" s="244"/>
      <c r="S441" s="244"/>
      <c r="T441" s="24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6" t="s">
        <v>149</v>
      </c>
      <c r="AU441" s="246" t="s">
        <v>84</v>
      </c>
      <c r="AV441" s="13" t="s">
        <v>82</v>
      </c>
      <c r="AW441" s="13" t="s">
        <v>35</v>
      </c>
      <c r="AX441" s="13" t="s">
        <v>74</v>
      </c>
      <c r="AY441" s="246" t="s">
        <v>137</v>
      </c>
    </row>
    <row r="442" s="13" customFormat="1">
      <c r="A442" s="13"/>
      <c r="B442" s="237"/>
      <c r="C442" s="238"/>
      <c r="D442" s="233" t="s">
        <v>149</v>
      </c>
      <c r="E442" s="239" t="s">
        <v>28</v>
      </c>
      <c r="F442" s="240" t="s">
        <v>598</v>
      </c>
      <c r="G442" s="238"/>
      <c r="H442" s="239" t="s">
        <v>28</v>
      </c>
      <c r="I442" s="241"/>
      <c r="J442" s="238"/>
      <c r="K442" s="238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149</v>
      </c>
      <c r="AU442" s="246" t="s">
        <v>84</v>
      </c>
      <c r="AV442" s="13" t="s">
        <v>82</v>
      </c>
      <c r="AW442" s="13" t="s">
        <v>35</v>
      </c>
      <c r="AX442" s="13" t="s">
        <v>74</v>
      </c>
      <c r="AY442" s="246" t="s">
        <v>137</v>
      </c>
    </row>
    <row r="443" s="14" customFormat="1">
      <c r="A443" s="14"/>
      <c r="B443" s="247"/>
      <c r="C443" s="248"/>
      <c r="D443" s="233" t="s">
        <v>149</v>
      </c>
      <c r="E443" s="249" t="s">
        <v>28</v>
      </c>
      <c r="F443" s="250" t="s">
        <v>328</v>
      </c>
      <c r="G443" s="248"/>
      <c r="H443" s="251">
        <v>71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7" t="s">
        <v>149</v>
      </c>
      <c r="AU443" s="257" t="s">
        <v>84</v>
      </c>
      <c r="AV443" s="14" t="s">
        <v>84</v>
      </c>
      <c r="AW443" s="14" t="s">
        <v>35</v>
      </c>
      <c r="AX443" s="14" t="s">
        <v>82</v>
      </c>
      <c r="AY443" s="257" t="s">
        <v>137</v>
      </c>
    </row>
    <row r="444" s="2" customFormat="1" ht="16.5" customHeight="1">
      <c r="A444" s="40"/>
      <c r="B444" s="41"/>
      <c r="C444" s="220" t="s">
        <v>599</v>
      </c>
      <c r="D444" s="220" t="s">
        <v>140</v>
      </c>
      <c r="E444" s="221" t="s">
        <v>600</v>
      </c>
      <c r="F444" s="222" t="s">
        <v>601</v>
      </c>
      <c r="G444" s="223" t="s">
        <v>155</v>
      </c>
      <c r="H444" s="224">
        <v>71</v>
      </c>
      <c r="I444" s="225"/>
      <c r="J444" s="226">
        <f>ROUND(I444*H444,2)</f>
        <v>0</v>
      </c>
      <c r="K444" s="222" t="s">
        <v>144</v>
      </c>
      <c r="L444" s="46"/>
      <c r="M444" s="227" t="s">
        <v>28</v>
      </c>
      <c r="N444" s="228" t="s">
        <v>45</v>
      </c>
      <c r="O444" s="86"/>
      <c r="P444" s="229">
        <f>O444*H444</f>
        <v>0</v>
      </c>
      <c r="Q444" s="229">
        <v>0.013899999999999999</v>
      </c>
      <c r="R444" s="229">
        <f>Q444*H444</f>
        <v>0.98689999999999989</v>
      </c>
      <c r="S444" s="229">
        <v>0</v>
      </c>
      <c r="T444" s="230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31" t="s">
        <v>138</v>
      </c>
      <c r="AT444" s="231" t="s">
        <v>140</v>
      </c>
      <c r="AU444" s="231" t="s">
        <v>84</v>
      </c>
      <c r="AY444" s="19" t="s">
        <v>137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9" t="s">
        <v>82</v>
      </c>
      <c r="BK444" s="232">
        <f>ROUND(I444*H444,2)</f>
        <v>0</v>
      </c>
      <c r="BL444" s="19" t="s">
        <v>138</v>
      </c>
      <c r="BM444" s="231" t="s">
        <v>602</v>
      </c>
    </row>
    <row r="445" s="2" customFormat="1">
      <c r="A445" s="40"/>
      <c r="B445" s="41"/>
      <c r="C445" s="42"/>
      <c r="D445" s="233" t="s">
        <v>147</v>
      </c>
      <c r="E445" s="42"/>
      <c r="F445" s="234" t="s">
        <v>603</v>
      </c>
      <c r="G445" s="42"/>
      <c r="H445" s="42"/>
      <c r="I445" s="138"/>
      <c r="J445" s="42"/>
      <c r="K445" s="42"/>
      <c r="L445" s="46"/>
      <c r="M445" s="235"/>
      <c r="N445" s="236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147</v>
      </c>
      <c r="AU445" s="19" t="s">
        <v>84</v>
      </c>
    </row>
    <row r="446" s="13" customFormat="1">
      <c r="A446" s="13"/>
      <c r="B446" s="237"/>
      <c r="C446" s="238"/>
      <c r="D446" s="233" t="s">
        <v>149</v>
      </c>
      <c r="E446" s="239" t="s">
        <v>28</v>
      </c>
      <c r="F446" s="240" t="s">
        <v>591</v>
      </c>
      <c r="G446" s="238"/>
      <c r="H446" s="239" t="s">
        <v>28</v>
      </c>
      <c r="I446" s="241"/>
      <c r="J446" s="238"/>
      <c r="K446" s="238"/>
      <c r="L446" s="242"/>
      <c r="M446" s="243"/>
      <c r="N446" s="244"/>
      <c r="O446" s="244"/>
      <c r="P446" s="244"/>
      <c r="Q446" s="244"/>
      <c r="R446" s="244"/>
      <c r="S446" s="244"/>
      <c r="T446" s="24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6" t="s">
        <v>149</v>
      </c>
      <c r="AU446" s="246" t="s">
        <v>84</v>
      </c>
      <c r="AV446" s="13" t="s">
        <v>82</v>
      </c>
      <c r="AW446" s="13" t="s">
        <v>35</v>
      </c>
      <c r="AX446" s="13" t="s">
        <v>74</v>
      </c>
      <c r="AY446" s="246" t="s">
        <v>137</v>
      </c>
    </row>
    <row r="447" s="14" customFormat="1">
      <c r="A447" s="14"/>
      <c r="B447" s="247"/>
      <c r="C447" s="248"/>
      <c r="D447" s="233" t="s">
        <v>149</v>
      </c>
      <c r="E447" s="249" t="s">
        <v>28</v>
      </c>
      <c r="F447" s="250" t="s">
        <v>328</v>
      </c>
      <c r="G447" s="248"/>
      <c r="H447" s="251">
        <v>71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7" t="s">
        <v>149</v>
      </c>
      <c r="AU447" s="257" t="s">
        <v>84</v>
      </c>
      <c r="AV447" s="14" t="s">
        <v>84</v>
      </c>
      <c r="AW447" s="14" t="s">
        <v>35</v>
      </c>
      <c r="AX447" s="14" t="s">
        <v>82</v>
      </c>
      <c r="AY447" s="257" t="s">
        <v>137</v>
      </c>
    </row>
    <row r="448" s="2" customFormat="1" ht="16.5" customHeight="1">
      <c r="A448" s="40"/>
      <c r="B448" s="41"/>
      <c r="C448" s="220" t="s">
        <v>604</v>
      </c>
      <c r="D448" s="220" t="s">
        <v>140</v>
      </c>
      <c r="E448" s="221" t="s">
        <v>605</v>
      </c>
      <c r="F448" s="222" t="s">
        <v>606</v>
      </c>
      <c r="G448" s="223" t="s">
        <v>155</v>
      </c>
      <c r="H448" s="224">
        <v>71</v>
      </c>
      <c r="I448" s="225"/>
      <c r="J448" s="226">
        <f>ROUND(I448*H448,2)</f>
        <v>0</v>
      </c>
      <c r="K448" s="222" t="s">
        <v>144</v>
      </c>
      <c r="L448" s="46"/>
      <c r="M448" s="227" t="s">
        <v>28</v>
      </c>
      <c r="N448" s="228" t="s">
        <v>45</v>
      </c>
      <c r="O448" s="86"/>
      <c r="P448" s="229">
        <f>O448*H448</f>
        <v>0</v>
      </c>
      <c r="Q448" s="229">
        <v>0.00020000000000000001</v>
      </c>
      <c r="R448" s="229">
        <f>Q448*H448</f>
        <v>0.014200000000000001</v>
      </c>
      <c r="S448" s="229">
        <v>0</v>
      </c>
      <c r="T448" s="230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31" t="s">
        <v>138</v>
      </c>
      <c r="AT448" s="231" t="s">
        <v>140</v>
      </c>
      <c r="AU448" s="231" t="s">
        <v>84</v>
      </c>
      <c r="AY448" s="19" t="s">
        <v>137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9" t="s">
        <v>82</v>
      </c>
      <c r="BK448" s="232">
        <f>ROUND(I448*H448,2)</f>
        <v>0</v>
      </c>
      <c r="BL448" s="19" t="s">
        <v>138</v>
      </c>
      <c r="BM448" s="231" t="s">
        <v>607</v>
      </c>
    </row>
    <row r="449" s="2" customFormat="1">
      <c r="A449" s="40"/>
      <c r="B449" s="41"/>
      <c r="C449" s="42"/>
      <c r="D449" s="233" t="s">
        <v>147</v>
      </c>
      <c r="E449" s="42"/>
      <c r="F449" s="234" t="s">
        <v>608</v>
      </c>
      <c r="G449" s="42"/>
      <c r="H449" s="42"/>
      <c r="I449" s="138"/>
      <c r="J449" s="42"/>
      <c r="K449" s="42"/>
      <c r="L449" s="46"/>
      <c r="M449" s="235"/>
      <c r="N449" s="236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147</v>
      </c>
      <c r="AU449" s="19" t="s">
        <v>84</v>
      </c>
    </row>
    <row r="450" s="2" customFormat="1" ht="16.5" customHeight="1">
      <c r="A450" s="40"/>
      <c r="B450" s="41"/>
      <c r="C450" s="220" t="s">
        <v>609</v>
      </c>
      <c r="D450" s="220" t="s">
        <v>140</v>
      </c>
      <c r="E450" s="221" t="s">
        <v>610</v>
      </c>
      <c r="F450" s="222" t="s">
        <v>611</v>
      </c>
      <c r="G450" s="223" t="s">
        <v>155</v>
      </c>
      <c r="H450" s="224">
        <v>71</v>
      </c>
      <c r="I450" s="225"/>
      <c r="J450" s="226">
        <f>ROUND(I450*H450,2)</f>
        <v>0</v>
      </c>
      <c r="K450" s="222" t="s">
        <v>28</v>
      </c>
      <c r="L450" s="46"/>
      <c r="M450" s="227" t="s">
        <v>28</v>
      </c>
      <c r="N450" s="228" t="s">
        <v>45</v>
      </c>
      <c r="O450" s="86"/>
      <c r="P450" s="229">
        <f>O450*H450</f>
        <v>0</v>
      </c>
      <c r="Q450" s="229">
        <v>0.0015</v>
      </c>
      <c r="R450" s="229">
        <f>Q450*H450</f>
        <v>0.1065</v>
      </c>
      <c r="S450" s="229">
        <v>0</v>
      </c>
      <c r="T450" s="230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31" t="s">
        <v>138</v>
      </c>
      <c r="AT450" s="231" t="s">
        <v>140</v>
      </c>
      <c r="AU450" s="231" t="s">
        <v>84</v>
      </c>
      <c r="AY450" s="19" t="s">
        <v>137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9" t="s">
        <v>82</v>
      </c>
      <c r="BK450" s="232">
        <f>ROUND(I450*H450,2)</f>
        <v>0</v>
      </c>
      <c r="BL450" s="19" t="s">
        <v>138</v>
      </c>
      <c r="BM450" s="231" t="s">
        <v>612</v>
      </c>
    </row>
    <row r="451" s="2" customFormat="1">
      <c r="A451" s="40"/>
      <c r="B451" s="41"/>
      <c r="C451" s="42"/>
      <c r="D451" s="233" t="s">
        <v>147</v>
      </c>
      <c r="E451" s="42"/>
      <c r="F451" s="234" t="s">
        <v>611</v>
      </c>
      <c r="G451" s="42"/>
      <c r="H451" s="42"/>
      <c r="I451" s="138"/>
      <c r="J451" s="42"/>
      <c r="K451" s="42"/>
      <c r="L451" s="46"/>
      <c r="M451" s="235"/>
      <c r="N451" s="236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147</v>
      </c>
      <c r="AU451" s="19" t="s">
        <v>84</v>
      </c>
    </row>
    <row r="452" s="13" customFormat="1">
      <c r="A452" s="13"/>
      <c r="B452" s="237"/>
      <c r="C452" s="238"/>
      <c r="D452" s="233" t="s">
        <v>149</v>
      </c>
      <c r="E452" s="239" t="s">
        <v>28</v>
      </c>
      <c r="F452" s="240" t="s">
        <v>591</v>
      </c>
      <c r="G452" s="238"/>
      <c r="H452" s="239" t="s">
        <v>28</v>
      </c>
      <c r="I452" s="241"/>
      <c r="J452" s="238"/>
      <c r="K452" s="238"/>
      <c r="L452" s="242"/>
      <c r="M452" s="243"/>
      <c r="N452" s="244"/>
      <c r="O452" s="244"/>
      <c r="P452" s="244"/>
      <c r="Q452" s="244"/>
      <c r="R452" s="244"/>
      <c r="S452" s="244"/>
      <c r="T452" s="24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6" t="s">
        <v>149</v>
      </c>
      <c r="AU452" s="246" t="s">
        <v>84</v>
      </c>
      <c r="AV452" s="13" t="s">
        <v>82</v>
      </c>
      <c r="AW452" s="13" t="s">
        <v>35</v>
      </c>
      <c r="AX452" s="13" t="s">
        <v>74</v>
      </c>
      <c r="AY452" s="246" t="s">
        <v>137</v>
      </c>
    </row>
    <row r="453" s="14" customFormat="1">
      <c r="A453" s="14"/>
      <c r="B453" s="247"/>
      <c r="C453" s="248"/>
      <c r="D453" s="233" t="s">
        <v>149</v>
      </c>
      <c r="E453" s="249" t="s">
        <v>28</v>
      </c>
      <c r="F453" s="250" t="s">
        <v>328</v>
      </c>
      <c r="G453" s="248"/>
      <c r="H453" s="251">
        <v>71</v>
      </c>
      <c r="I453" s="252"/>
      <c r="J453" s="248"/>
      <c r="K453" s="248"/>
      <c r="L453" s="253"/>
      <c r="M453" s="254"/>
      <c r="N453" s="255"/>
      <c r="O453" s="255"/>
      <c r="P453" s="255"/>
      <c r="Q453" s="255"/>
      <c r="R453" s="255"/>
      <c r="S453" s="255"/>
      <c r="T453" s="25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7" t="s">
        <v>149</v>
      </c>
      <c r="AU453" s="257" t="s">
        <v>84</v>
      </c>
      <c r="AV453" s="14" t="s">
        <v>84</v>
      </c>
      <c r="AW453" s="14" t="s">
        <v>35</v>
      </c>
      <c r="AX453" s="14" t="s">
        <v>82</v>
      </c>
      <c r="AY453" s="257" t="s">
        <v>137</v>
      </c>
    </row>
    <row r="454" s="2" customFormat="1" ht="16.5" customHeight="1">
      <c r="A454" s="40"/>
      <c r="B454" s="41"/>
      <c r="C454" s="220" t="s">
        <v>613</v>
      </c>
      <c r="D454" s="220" t="s">
        <v>140</v>
      </c>
      <c r="E454" s="221" t="s">
        <v>614</v>
      </c>
      <c r="F454" s="222" t="s">
        <v>615</v>
      </c>
      <c r="G454" s="223" t="s">
        <v>410</v>
      </c>
      <c r="H454" s="224">
        <v>1.6299999999999999</v>
      </c>
      <c r="I454" s="225"/>
      <c r="J454" s="226">
        <f>ROUND(I454*H454,2)</f>
        <v>0</v>
      </c>
      <c r="K454" s="222" t="s">
        <v>144</v>
      </c>
      <c r="L454" s="46"/>
      <c r="M454" s="227" t="s">
        <v>28</v>
      </c>
      <c r="N454" s="228" t="s">
        <v>45</v>
      </c>
      <c r="O454" s="86"/>
      <c r="P454" s="229">
        <f>O454*H454</f>
        <v>0</v>
      </c>
      <c r="Q454" s="229">
        <v>0</v>
      </c>
      <c r="R454" s="229">
        <f>Q454*H454</f>
        <v>0</v>
      </c>
      <c r="S454" s="229">
        <v>0</v>
      </c>
      <c r="T454" s="230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31" t="s">
        <v>138</v>
      </c>
      <c r="AT454" s="231" t="s">
        <v>140</v>
      </c>
      <c r="AU454" s="231" t="s">
        <v>84</v>
      </c>
      <c r="AY454" s="19" t="s">
        <v>137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9" t="s">
        <v>82</v>
      </c>
      <c r="BK454" s="232">
        <f>ROUND(I454*H454,2)</f>
        <v>0</v>
      </c>
      <c r="BL454" s="19" t="s">
        <v>138</v>
      </c>
      <c r="BM454" s="231" t="s">
        <v>616</v>
      </c>
    </row>
    <row r="455" s="2" customFormat="1">
      <c r="A455" s="40"/>
      <c r="B455" s="41"/>
      <c r="C455" s="42"/>
      <c r="D455" s="233" t="s">
        <v>147</v>
      </c>
      <c r="E455" s="42"/>
      <c r="F455" s="234" t="s">
        <v>617</v>
      </c>
      <c r="G455" s="42"/>
      <c r="H455" s="42"/>
      <c r="I455" s="138"/>
      <c r="J455" s="42"/>
      <c r="K455" s="42"/>
      <c r="L455" s="46"/>
      <c r="M455" s="235"/>
      <c r="N455" s="236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147</v>
      </c>
      <c r="AU455" s="19" t="s">
        <v>84</v>
      </c>
    </row>
    <row r="456" s="12" customFormat="1" ht="22.8" customHeight="1">
      <c r="A456" s="12"/>
      <c r="B456" s="204"/>
      <c r="C456" s="205"/>
      <c r="D456" s="206" t="s">
        <v>73</v>
      </c>
      <c r="E456" s="218" t="s">
        <v>618</v>
      </c>
      <c r="F456" s="218" t="s">
        <v>619</v>
      </c>
      <c r="G456" s="205"/>
      <c r="H456" s="205"/>
      <c r="I456" s="208"/>
      <c r="J456" s="219">
        <f>BK456</f>
        <v>0</v>
      </c>
      <c r="K456" s="205"/>
      <c r="L456" s="210"/>
      <c r="M456" s="211"/>
      <c r="N456" s="212"/>
      <c r="O456" s="212"/>
      <c r="P456" s="213">
        <f>SUM(P457:P481)</f>
        <v>0</v>
      </c>
      <c r="Q456" s="212"/>
      <c r="R456" s="213">
        <f>SUM(R457:R481)</f>
        <v>2.2529699999999999</v>
      </c>
      <c r="S456" s="212"/>
      <c r="T456" s="214">
        <f>SUM(T457:T481)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5" t="s">
        <v>84</v>
      </c>
      <c r="AT456" s="216" t="s">
        <v>73</v>
      </c>
      <c r="AU456" s="216" t="s">
        <v>82</v>
      </c>
      <c r="AY456" s="215" t="s">
        <v>137</v>
      </c>
      <c r="BK456" s="217">
        <f>SUM(BK457:BK481)</f>
        <v>0</v>
      </c>
    </row>
    <row r="457" s="2" customFormat="1" ht="16.5" customHeight="1">
      <c r="A457" s="40"/>
      <c r="B457" s="41"/>
      <c r="C457" s="220" t="s">
        <v>620</v>
      </c>
      <c r="D457" s="220" t="s">
        <v>140</v>
      </c>
      <c r="E457" s="221" t="s">
        <v>621</v>
      </c>
      <c r="F457" s="222" t="s">
        <v>622</v>
      </c>
      <c r="G457" s="223" t="s">
        <v>155</v>
      </c>
      <c r="H457" s="224">
        <v>71</v>
      </c>
      <c r="I457" s="225"/>
      <c r="J457" s="226">
        <f>ROUND(I457*H457,2)</f>
        <v>0</v>
      </c>
      <c r="K457" s="222" t="s">
        <v>28</v>
      </c>
      <c r="L457" s="46"/>
      <c r="M457" s="227" t="s">
        <v>28</v>
      </c>
      <c r="N457" s="228" t="s">
        <v>45</v>
      </c>
      <c r="O457" s="86"/>
      <c r="P457" s="229">
        <f>O457*H457</f>
        <v>0</v>
      </c>
      <c r="Q457" s="229">
        <v>0.03107</v>
      </c>
      <c r="R457" s="229">
        <f>Q457*H457</f>
        <v>2.2059700000000002</v>
      </c>
      <c r="S457" s="229">
        <v>0</v>
      </c>
      <c r="T457" s="230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31" t="s">
        <v>145</v>
      </c>
      <c r="AT457" s="231" t="s">
        <v>140</v>
      </c>
      <c r="AU457" s="231" t="s">
        <v>84</v>
      </c>
      <c r="AY457" s="19" t="s">
        <v>137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9" t="s">
        <v>82</v>
      </c>
      <c r="BK457" s="232">
        <f>ROUND(I457*H457,2)</f>
        <v>0</v>
      </c>
      <c r="BL457" s="19" t="s">
        <v>145</v>
      </c>
      <c r="BM457" s="231" t="s">
        <v>623</v>
      </c>
    </row>
    <row r="458" s="2" customFormat="1">
      <c r="A458" s="40"/>
      <c r="B458" s="41"/>
      <c r="C458" s="42"/>
      <c r="D458" s="233" t="s">
        <v>147</v>
      </c>
      <c r="E458" s="42"/>
      <c r="F458" s="234" t="s">
        <v>624</v>
      </c>
      <c r="G458" s="42"/>
      <c r="H458" s="42"/>
      <c r="I458" s="138"/>
      <c r="J458" s="42"/>
      <c r="K458" s="42"/>
      <c r="L458" s="46"/>
      <c r="M458" s="235"/>
      <c r="N458" s="236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147</v>
      </c>
      <c r="AU458" s="19" t="s">
        <v>84</v>
      </c>
    </row>
    <row r="459" s="13" customFormat="1">
      <c r="A459" s="13"/>
      <c r="B459" s="237"/>
      <c r="C459" s="238"/>
      <c r="D459" s="233" t="s">
        <v>149</v>
      </c>
      <c r="E459" s="239" t="s">
        <v>28</v>
      </c>
      <c r="F459" s="240" t="s">
        <v>625</v>
      </c>
      <c r="G459" s="238"/>
      <c r="H459" s="239" t="s">
        <v>28</v>
      </c>
      <c r="I459" s="241"/>
      <c r="J459" s="238"/>
      <c r="K459" s="238"/>
      <c r="L459" s="242"/>
      <c r="M459" s="243"/>
      <c r="N459" s="244"/>
      <c r="O459" s="244"/>
      <c r="P459" s="244"/>
      <c r="Q459" s="244"/>
      <c r="R459" s="244"/>
      <c r="S459" s="244"/>
      <c r="T459" s="24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6" t="s">
        <v>149</v>
      </c>
      <c r="AU459" s="246" t="s">
        <v>84</v>
      </c>
      <c r="AV459" s="13" t="s">
        <v>82</v>
      </c>
      <c r="AW459" s="13" t="s">
        <v>35</v>
      </c>
      <c r="AX459" s="13" t="s">
        <v>74</v>
      </c>
      <c r="AY459" s="246" t="s">
        <v>137</v>
      </c>
    </row>
    <row r="460" s="13" customFormat="1">
      <c r="A460" s="13"/>
      <c r="B460" s="237"/>
      <c r="C460" s="238"/>
      <c r="D460" s="233" t="s">
        <v>149</v>
      </c>
      <c r="E460" s="239" t="s">
        <v>28</v>
      </c>
      <c r="F460" s="240" t="s">
        <v>327</v>
      </c>
      <c r="G460" s="238"/>
      <c r="H460" s="239" t="s">
        <v>28</v>
      </c>
      <c r="I460" s="241"/>
      <c r="J460" s="238"/>
      <c r="K460" s="238"/>
      <c r="L460" s="242"/>
      <c r="M460" s="243"/>
      <c r="N460" s="244"/>
      <c r="O460" s="244"/>
      <c r="P460" s="244"/>
      <c r="Q460" s="244"/>
      <c r="R460" s="244"/>
      <c r="S460" s="244"/>
      <c r="T460" s="24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6" t="s">
        <v>149</v>
      </c>
      <c r="AU460" s="246" t="s">
        <v>84</v>
      </c>
      <c r="AV460" s="13" t="s">
        <v>82</v>
      </c>
      <c r="AW460" s="13" t="s">
        <v>35</v>
      </c>
      <c r="AX460" s="13" t="s">
        <v>74</v>
      </c>
      <c r="AY460" s="246" t="s">
        <v>137</v>
      </c>
    </row>
    <row r="461" s="14" customFormat="1">
      <c r="A461" s="14"/>
      <c r="B461" s="247"/>
      <c r="C461" s="248"/>
      <c r="D461" s="233" t="s">
        <v>149</v>
      </c>
      <c r="E461" s="249" t="s">
        <v>28</v>
      </c>
      <c r="F461" s="250" t="s">
        <v>626</v>
      </c>
      <c r="G461" s="248"/>
      <c r="H461" s="251">
        <v>31.23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7" t="s">
        <v>149</v>
      </c>
      <c r="AU461" s="257" t="s">
        <v>84</v>
      </c>
      <c r="AV461" s="14" t="s">
        <v>84</v>
      </c>
      <c r="AW461" s="14" t="s">
        <v>35</v>
      </c>
      <c r="AX461" s="14" t="s">
        <v>74</v>
      </c>
      <c r="AY461" s="257" t="s">
        <v>137</v>
      </c>
    </row>
    <row r="462" s="14" customFormat="1">
      <c r="A462" s="14"/>
      <c r="B462" s="247"/>
      <c r="C462" s="248"/>
      <c r="D462" s="233" t="s">
        <v>149</v>
      </c>
      <c r="E462" s="249" t="s">
        <v>28</v>
      </c>
      <c r="F462" s="250" t="s">
        <v>627</v>
      </c>
      <c r="G462" s="248"/>
      <c r="H462" s="251">
        <v>38.950000000000003</v>
      </c>
      <c r="I462" s="252"/>
      <c r="J462" s="248"/>
      <c r="K462" s="248"/>
      <c r="L462" s="253"/>
      <c r="M462" s="254"/>
      <c r="N462" s="255"/>
      <c r="O462" s="255"/>
      <c r="P462" s="255"/>
      <c r="Q462" s="255"/>
      <c r="R462" s="255"/>
      <c r="S462" s="255"/>
      <c r="T462" s="25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7" t="s">
        <v>149</v>
      </c>
      <c r="AU462" s="257" t="s">
        <v>84</v>
      </c>
      <c r="AV462" s="14" t="s">
        <v>84</v>
      </c>
      <c r="AW462" s="14" t="s">
        <v>35</v>
      </c>
      <c r="AX462" s="14" t="s">
        <v>74</v>
      </c>
      <c r="AY462" s="257" t="s">
        <v>137</v>
      </c>
    </row>
    <row r="463" s="14" customFormat="1">
      <c r="A463" s="14"/>
      <c r="B463" s="247"/>
      <c r="C463" s="248"/>
      <c r="D463" s="233" t="s">
        <v>149</v>
      </c>
      <c r="E463" s="249" t="s">
        <v>28</v>
      </c>
      <c r="F463" s="250" t="s">
        <v>628</v>
      </c>
      <c r="G463" s="248"/>
      <c r="H463" s="251">
        <v>0.81999999999999995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7" t="s">
        <v>149</v>
      </c>
      <c r="AU463" s="257" t="s">
        <v>84</v>
      </c>
      <c r="AV463" s="14" t="s">
        <v>84</v>
      </c>
      <c r="AW463" s="14" t="s">
        <v>35</v>
      </c>
      <c r="AX463" s="14" t="s">
        <v>74</v>
      </c>
      <c r="AY463" s="257" t="s">
        <v>137</v>
      </c>
    </row>
    <row r="464" s="15" customFormat="1">
      <c r="A464" s="15"/>
      <c r="B464" s="258"/>
      <c r="C464" s="259"/>
      <c r="D464" s="233" t="s">
        <v>149</v>
      </c>
      <c r="E464" s="260" t="s">
        <v>28</v>
      </c>
      <c r="F464" s="261" t="s">
        <v>163</v>
      </c>
      <c r="G464" s="259"/>
      <c r="H464" s="262">
        <v>71</v>
      </c>
      <c r="I464" s="263"/>
      <c r="J464" s="259"/>
      <c r="K464" s="259"/>
      <c r="L464" s="264"/>
      <c r="M464" s="265"/>
      <c r="N464" s="266"/>
      <c r="O464" s="266"/>
      <c r="P464" s="266"/>
      <c r="Q464" s="266"/>
      <c r="R464" s="266"/>
      <c r="S464" s="266"/>
      <c r="T464" s="267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8" t="s">
        <v>149</v>
      </c>
      <c r="AU464" s="268" t="s">
        <v>84</v>
      </c>
      <c r="AV464" s="15" t="s">
        <v>138</v>
      </c>
      <c r="AW464" s="15" t="s">
        <v>35</v>
      </c>
      <c r="AX464" s="15" t="s">
        <v>82</v>
      </c>
      <c r="AY464" s="268" t="s">
        <v>137</v>
      </c>
    </row>
    <row r="465" s="2" customFormat="1" ht="16.5" customHeight="1">
      <c r="A465" s="40"/>
      <c r="B465" s="41"/>
      <c r="C465" s="220" t="s">
        <v>629</v>
      </c>
      <c r="D465" s="220" t="s">
        <v>140</v>
      </c>
      <c r="E465" s="221" t="s">
        <v>630</v>
      </c>
      <c r="F465" s="222" t="s">
        <v>631</v>
      </c>
      <c r="G465" s="223" t="s">
        <v>155</v>
      </c>
      <c r="H465" s="224">
        <v>2.6000000000000001</v>
      </c>
      <c r="I465" s="225"/>
      <c r="J465" s="226">
        <f>ROUND(I465*H465,2)</f>
        <v>0</v>
      </c>
      <c r="K465" s="222" t="s">
        <v>144</v>
      </c>
      <c r="L465" s="46"/>
      <c r="M465" s="227" t="s">
        <v>28</v>
      </c>
      <c r="N465" s="228" t="s">
        <v>45</v>
      </c>
      <c r="O465" s="86"/>
      <c r="P465" s="229">
        <f>O465*H465</f>
        <v>0</v>
      </c>
      <c r="Q465" s="229">
        <v>0</v>
      </c>
      <c r="R465" s="229">
        <f>Q465*H465</f>
        <v>0</v>
      </c>
      <c r="S465" s="229">
        <v>0</v>
      </c>
      <c r="T465" s="230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31" t="s">
        <v>145</v>
      </c>
      <c r="AT465" s="231" t="s">
        <v>140</v>
      </c>
      <c r="AU465" s="231" t="s">
        <v>84</v>
      </c>
      <c r="AY465" s="19" t="s">
        <v>137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19" t="s">
        <v>82</v>
      </c>
      <c r="BK465" s="232">
        <f>ROUND(I465*H465,2)</f>
        <v>0</v>
      </c>
      <c r="BL465" s="19" t="s">
        <v>145</v>
      </c>
      <c r="BM465" s="231" t="s">
        <v>632</v>
      </c>
    </row>
    <row r="466" s="2" customFormat="1">
      <c r="A466" s="40"/>
      <c r="B466" s="41"/>
      <c r="C466" s="42"/>
      <c r="D466" s="233" t="s">
        <v>147</v>
      </c>
      <c r="E466" s="42"/>
      <c r="F466" s="234" t="s">
        <v>633</v>
      </c>
      <c r="G466" s="42"/>
      <c r="H466" s="42"/>
      <c r="I466" s="138"/>
      <c r="J466" s="42"/>
      <c r="K466" s="42"/>
      <c r="L466" s="46"/>
      <c r="M466" s="235"/>
      <c r="N466" s="236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147</v>
      </c>
      <c r="AU466" s="19" t="s">
        <v>84</v>
      </c>
    </row>
    <row r="467" s="14" customFormat="1">
      <c r="A467" s="14"/>
      <c r="B467" s="247"/>
      <c r="C467" s="248"/>
      <c r="D467" s="233" t="s">
        <v>149</v>
      </c>
      <c r="E467" s="249" t="s">
        <v>28</v>
      </c>
      <c r="F467" s="250" t="s">
        <v>634</v>
      </c>
      <c r="G467" s="248"/>
      <c r="H467" s="251">
        <v>2.6000000000000001</v>
      </c>
      <c r="I467" s="252"/>
      <c r="J467" s="248"/>
      <c r="K467" s="248"/>
      <c r="L467" s="253"/>
      <c r="M467" s="254"/>
      <c r="N467" s="255"/>
      <c r="O467" s="255"/>
      <c r="P467" s="255"/>
      <c r="Q467" s="255"/>
      <c r="R467" s="255"/>
      <c r="S467" s="255"/>
      <c r="T467" s="25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7" t="s">
        <v>149</v>
      </c>
      <c r="AU467" s="257" t="s">
        <v>84</v>
      </c>
      <c r="AV467" s="14" t="s">
        <v>84</v>
      </c>
      <c r="AW467" s="14" t="s">
        <v>35</v>
      </c>
      <c r="AX467" s="14" t="s">
        <v>82</v>
      </c>
      <c r="AY467" s="257" t="s">
        <v>137</v>
      </c>
    </row>
    <row r="468" s="2" customFormat="1" ht="16.5" customHeight="1">
      <c r="A468" s="40"/>
      <c r="B468" s="41"/>
      <c r="C468" s="220" t="s">
        <v>635</v>
      </c>
      <c r="D468" s="220" t="s">
        <v>140</v>
      </c>
      <c r="E468" s="221" t="s">
        <v>636</v>
      </c>
      <c r="F468" s="222" t="s">
        <v>637</v>
      </c>
      <c r="G468" s="223" t="s">
        <v>155</v>
      </c>
      <c r="H468" s="224">
        <v>57</v>
      </c>
      <c r="I468" s="225"/>
      <c r="J468" s="226">
        <f>ROUND(I468*H468,2)</f>
        <v>0</v>
      </c>
      <c r="K468" s="222" t="s">
        <v>144</v>
      </c>
      <c r="L468" s="46"/>
      <c r="M468" s="227" t="s">
        <v>28</v>
      </c>
      <c r="N468" s="228" t="s">
        <v>45</v>
      </c>
      <c r="O468" s="86"/>
      <c r="P468" s="229">
        <f>O468*H468</f>
        <v>0</v>
      </c>
      <c r="Q468" s="229">
        <v>0.00069999999999999999</v>
      </c>
      <c r="R468" s="229">
        <f>Q468*H468</f>
        <v>0.039899999999999998</v>
      </c>
      <c r="S468" s="229">
        <v>0</v>
      </c>
      <c r="T468" s="230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31" t="s">
        <v>145</v>
      </c>
      <c r="AT468" s="231" t="s">
        <v>140</v>
      </c>
      <c r="AU468" s="231" t="s">
        <v>84</v>
      </c>
      <c r="AY468" s="19" t="s">
        <v>137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9" t="s">
        <v>82</v>
      </c>
      <c r="BK468" s="232">
        <f>ROUND(I468*H468,2)</f>
        <v>0</v>
      </c>
      <c r="BL468" s="19" t="s">
        <v>145</v>
      </c>
      <c r="BM468" s="231" t="s">
        <v>638</v>
      </c>
    </row>
    <row r="469" s="2" customFormat="1">
      <c r="A469" s="40"/>
      <c r="B469" s="41"/>
      <c r="C469" s="42"/>
      <c r="D469" s="233" t="s">
        <v>147</v>
      </c>
      <c r="E469" s="42"/>
      <c r="F469" s="234" t="s">
        <v>639</v>
      </c>
      <c r="G469" s="42"/>
      <c r="H469" s="42"/>
      <c r="I469" s="138"/>
      <c r="J469" s="42"/>
      <c r="K469" s="42"/>
      <c r="L469" s="46"/>
      <c r="M469" s="235"/>
      <c r="N469" s="236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147</v>
      </c>
      <c r="AU469" s="19" t="s">
        <v>84</v>
      </c>
    </row>
    <row r="470" s="13" customFormat="1">
      <c r="A470" s="13"/>
      <c r="B470" s="237"/>
      <c r="C470" s="238"/>
      <c r="D470" s="233" t="s">
        <v>149</v>
      </c>
      <c r="E470" s="239" t="s">
        <v>28</v>
      </c>
      <c r="F470" s="240" t="s">
        <v>640</v>
      </c>
      <c r="G470" s="238"/>
      <c r="H470" s="239" t="s">
        <v>28</v>
      </c>
      <c r="I470" s="241"/>
      <c r="J470" s="238"/>
      <c r="K470" s="238"/>
      <c r="L470" s="242"/>
      <c r="M470" s="243"/>
      <c r="N470" s="244"/>
      <c r="O470" s="244"/>
      <c r="P470" s="244"/>
      <c r="Q470" s="244"/>
      <c r="R470" s="244"/>
      <c r="S470" s="244"/>
      <c r="T470" s="24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6" t="s">
        <v>149</v>
      </c>
      <c r="AU470" s="246" t="s">
        <v>84</v>
      </c>
      <c r="AV470" s="13" t="s">
        <v>82</v>
      </c>
      <c r="AW470" s="13" t="s">
        <v>35</v>
      </c>
      <c r="AX470" s="13" t="s">
        <v>74</v>
      </c>
      <c r="AY470" s="246" t="s">
        <v>137</v>
      </c>
    </row>
    <row r="471" s="13" customFormat="1">
      <c r="A471" s="13"/>
      <c r="B471" s="237"/>
      <c r="C471" s="238"/>
      <c r="D471" s="233" t="s">
        <v>149</v>
      </c>
      <c r="E471" s="239" t="s">
        <v>28</v>
      </c>
      <c r="F471" s="240" t="s">
        <v>641</v>
      </c>
      <c r="G471" s="238"/>
      <c r="H471" s="239" t="s">
        <v>28</v>
      </c>
      <c r="I471" s="241"/>
      <c r="J471" s="238"/>
      <c r="K471" s="238"/>
      <c r="L471" s="242"/>
      <c r="M471" s="243"/>
      <c r="N471" s="244"/>
      <c r="O471" s="244"/>
      <c r="P471" s="244"/>
      <c r="Q471" s="244"/>
      <c r="R471" s="244"/>
      <c r="S471" s="244"/>
      <c r="T471" s="24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6" t="s">
        <v>149</v>
      </c>
      <c r="AU471" s="246" t="s">
        <v>84</v>
      </c>
      <c r="AV471" s="13" t="s">
        <v>82</v>
      </c>
      <c r="AW471" s="13" t="s">
        <v>35</v>
      </c>
      <c r="AX471" s="13" t="s">
        <v>74</v>
      </c>
      <c r="AY471" s="246" t="s">
        <v>137</v>
      </c>
    </row>
    <row r="472" s="14" customFormat="1">
      <c r="A472" s="14"/>
      <c r="B472" s="247"/>
      <c r="C472" s="248"/>
      <c r="D472" s="233" t="s">
        <v>149</v>
      </c>
      <c r="E472" s="249" t="s">
        <v>28</v>
      </c>
      <c r="F472" s="250" t="s">
        <v>642</v>
      </c>
      <c r="G472" s="248"/>
      <c r="H472" s="251">
        <v>57</v>
      </c>
      <c r="I472" s="252"/>
      <c r="J472" s="248"/>
      <c r="K472" s="248"/>
      <c r="L472" s="253"/>
      <c r="M472" s="254"/>
      <c r="N472" s="255"/>
      <c r="O472" s="255"/>
      <c r="P472" s="255"/>
      <c r="Q472" s="255"/>
      <c r="R472" s="255"/>
      <c r="S472" s="255"/>
      <c r="T472" s="25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7" t="s">
        <v>149</v>
      </c>
      <c r="AU472" s="257" t="s">
        <v>84</v>
      </c>
      <c r="AV472" s="14" t="s">
        <v>84</v>
      </c>
      <c r="AW472" s="14" t="s">
        <v>35</v>
      </c>
      <c r="AX472" s="14" t="s">
        <v>82</v>
      </c>
      <c r="AY472" s="257" t="s">
        <v>137</v>
      </c>
    </row>
    <row r="473" s="2" customFormat="1" ht="16.5" customHeight="1">
      <c r="A473" s="40"/>
      <c r="B473" s="41"/>
      <c r="C473" s="220" t="s">
        <v>643</v>
      </c>
      <c r="D473" s="220" t="s">
        <v>140</v>
      </c>
      <c r="E473" s="221" t="s">
        <v>644</v>
      </c>
      <c r="F473" s="222" t="s">
        <v>28</v>
      </c>
      <c r="G473" s="223" t="s">
        <v>645</v>
      </c>
      <c r="H473" s="224">
        <v>70</v>
      </c>
      <c r="I473" s="225"/>
      <c r="J473" s="226">
        <f>ROUND(I473*H473,2)</f>
        <v>0</v>
      </c>
      <c r="K473" s="222" t="s">
        <v>28</v>
      </c>
      <c r="L473" s="46"/>
      <c r="M473" s="227" t="s">
        <v>28</v>
      </c>
      <c r="N473" s="228" t="s">
        <v>45</v>
      </c>
      <c r="O473" s="86"/>
      <c r="P473" s="229">
        <f>O473*H473</f>
        <v>0</v>
      </c>
      <c r="Q473" s="229">
        <v>0</v>
      </c>
      <c r="R473" s="229">
        <f>Q473*H473</f>
        <v>0</v>
      </c>
      <c r="S473" s="229">
        <v>0</v>
      </c>
      <c r="T473" s="230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31" t="s">
        <v>145</v>
      </c>
      <c r="AT473" s="231" t="s">
        <v>140</v>
      </c>
      <c r="AU473" s="231" t="s">
        <v>84</v>
      </c>
      <c r="AY473" s="19" t="s">
        <v>137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19" t="s">
        <v>82</v>
      </c>
      <c r="BK473" s="232">
        <f>ROUND(I473*H473,2)</f>
        <v>0</v>
      </c>
      <c r="BL473" s="19" t="s">
        <v>145</v>
      </c>
      <c r="BM473" s="231" t="s">
        <v>646</v>
      </c>
    </row>
    <row r="474" s="2" customFormat="1">
      <c r="A474" s="40"/>
      <c r="B474" s="41"/>
      <c r="C474" s="42"/>
      <c r="D474" s="233" t="s">
        <v>147</v>
      </c>
      <c r="E474" s="42"/>
      <c r="F474" s="234" t="s">
        <v>647</v>
      </c>
      <c r="G474" s="42"/>
      <c r="H474" s="42"/>
      <c r="I474" s="138"/>
      <c r="J474" s="42"/>
      <c r="K474" s="42"/>
      <c r="L474" s="46"/>
      <c r="M474" s="235"/>
      <c r="N474" s="236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147</v>
      </c>
      <c r="AU474" s="19" t="s">
        <v>84</v>
      </c>
    </row>
    <row r="475" s="13" customFormat="1">
      <c r="A475" s="13"/>
      <c r="B475" s="237"/>
      <c r="C475" s="238"/>
      <c r="D475" s="233" t="s">
        <v>149</v>
      </c>
      <c r="E475" s="239" t="s">
        <v>28</v>
      </c>
      <c r="F475" s="240" t="s">
        <v>648</v>
      </c>
      <c r="G475" s="238"/>
      <c r="H475" s="239" t="s">
        <v>28</v>
      </c>
      <c r="I475" s="241"/>
      <c r="J475" s="238"/>
      <c r="K475" s="238"/>
      <c r="L475" s="242"/>
      <c r="M475" s="243"/>
      <c r="N475" s="244"/>
      <c r="O475" s="244"/>
      <c r="P475" s="244"/>
      <c r="Q475" s="244"/>
      <c r="R475" s="244"/>
      <c r="S475" s="244"/>
      <c r="T475" s="24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6" t="s">
        <v>149</v>
      </c>
      <c r="AU475" s="246" t="s">
        <v>84</v>
      </c>
      <c r="AV475" s="13" t="s">
        <v>82</v>
      </c>
      <c r="AW475" s="13" t="s">
        <v>35</v>
      </c>
      <c r="AX475" s="13" t="s">
        <v>74</v>
      </c>
      <c r="AY475" s="246" t="s">
        <v>137</v>
      </c>
    </row>
    <row r="476" s="13" customFormat="1">
      <c r="A476" s="13"/>
      <c r="B476" s="237"/>
      <c r="C476" s="238"/>
      <c r="D476" s="233" t="s">
        <v>149</v>
      </c>
      <c r="E476" s="239" t="s">
        <v>28</v>
      </c>
      <c r="F476" s="240" t="s">
        <v>649</v>
      </c>
      <c r="G476" s="238"/>
      <c r="H476" s="239" t="s">
        <v>28</v>
      </c>
      <c r="I476" s="241"/>
      <c r="J476" s="238"/>
      <c r="K476" s="238"/>
      <c r="L476" s="242"/>
      <c r="M476" s="243"/>
      <c r="N476" s="244"/>
      <c r="O476" s="244"/>
      <c r="P476" s="244"/>
      <c r="Q476" s="244"/>
      <c r="R476" s="244"/>
      <c r="S476" s="244"/>
      <c r="T476" s="24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6" t="s">
        <v>149</v>
      </c>
      <c r="AU476" s="246" t="s">
        <v>84</v>
      </c>
      <c r="AV476" s="13" t="s">
        <v>82</v>
      </c>
      <c r="AW476" s="13" t="s">
        <v>35</v>
      </c>
      <c r="AX476" s="13" t="s">
        <v>74</v>
      </c>
      <c r="AY476" s="246" t="s">
        <v>137</v>
      </c>
    </row>
    <row r="477" s="14" customFormat="1">
      <c r="A477" s="14"/>
      <c r="B477" s="247"/>
      <c r="C477" s="248"/>
      <c r="D477" s="233" t="s">
        <v>149</v>
      </c>
      <c r="E477" s="249" t="s">
        <v>28</v>
      </c>
      <c r="F477" s="250" t="s">
        <v>650</v>
      </c>
      <c r="G477" s="248"/>
      <c r="H477" s="251">
        <v>70</v>
      </c>
      <c r="I477" s="252"/>
      <c r="J477" s="248"/>
      <c r="K477" s="248"/>
      <c r="L477" s="253"/>
      <c r="M477" s="254"/>
      <c r="N477" s="255"/>
      <c r="O477" s="255"/>
      <c r="P477" s="255"/>
      <c r="Q477" s="255"/>
      <c r="R477" s="255"/>
      <c r="S477" s="255"/>
      <c r="T477" s="25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7" t="s">
        <v>149</v>
      </c>
      <c r="AU477" s="257" t="s">
        <v>84</v>
      </c>
      <c r="AV477" s="14" t="s">
        <v>84</v>
      </c>
      <c r="AW477" s="14" t="s">
        <v>35</v>
      </c>
      <c r="AX477" s="14" t="s">
        <v>82</v>
      </c>
      <c r="AY477" s="257" t="s">
        <v>137</v>
      </c>
    </row>
    <row r="478" s="2" customFormat="1" ht="16.5" customHeight="1">
      <c r="A478" s="40"/>
      <c r="B478" s="41"/>
      <c r="C478" s="220" t="s">
        <v>651</v>
      </c>
      <c r="D478" s="220" t="s">
        <v>140</v>
      </c>
      <c r="E478" s="221" t="s">
        <v>652</v>
      </c>
      <c r="F478" s="222" t="s">
        <v>653</v>
      </c>
      <c r="G478" s="223" t="s">
        <v>155</v>
      </c>
      <c r="H478" s="224">
        <v>71</v>
      </c>
      <c r="I478" s="225"/>
      <c r="J478" s="226">
        <f>ROUND(I478*H478,2)</f>
        <v>0</v>
      </c>
      <c r="K478" s="222" t="s">
        <v>144</v>
      </c>
      <c r="L478" s="46"/>
      <c r="M478" s="227" t="s">
        <v>28</v>
      </c>
      <c r="N478" s="228" t="s">
        <v>45</v>
      </c>
      <c r="O478" s="86"/>
      <c r="P478" s="229">
        <f>O478*H478</f>
        <v>0</v>
      </c>
      <c r="Q478" s="229">
        <v>0.00010000000000000001</v>
      </c>
      <c r="R478" s="229">
        <f>Q478*H478</f>
        <v>0.0071000000000000004</v>
      </c>
      <c r="S478" s="229">
        <v>0</v>
      </c>
      <c r="T478" s="230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31" t="s">
        <v>145</v>
      </c>
      <c r="AT478" s="231" t="s">
        <v>140</v>
      </c>
      <c r="AU478" s="231" t="s">
        <v>84</v>
      </c>
      <c r="AY478" s="19" t="s">
        <v>137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9" t="s">
        <v>82</v>
      </c>
      <c r="BK478" s="232">
        <f>ROUND(I478*H478,2)</f>
        <v>0</v>
      </c>
      <c r="BL478" s="19" t="s">
        <v>145</v>
      </c>
      <c r="BM478" s="231" t="s">
        <v>654</v>
      </c>
    </row>
    <row r="479" s="2" customFormat="1">
      <c r="A479" s="40"/>
      <c r="B479" s="41"/>
      <c r="C479" s="42"/>
      <c r="D479" s="233" t="s">
        <v>147</v>
      </c>
      <c r="E479" s="42"/>
      <c r="F479" s="234" t="s">
        <v>655</v>
      </c>
      <c r="G479" s="42"/>
      <c r="H479" s="42"/>
      <c r="I479" s="138"/>
      <c r="J479" s="42"/>
      <c r="K479" s="42"/>
      <c r="L479" s="46"/>
      <c r="M479" s="235"/>
      <c r="N479" s="236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147</v>
      </c>
      <c r="AU479" s="19" t="s">
        <v>84</v>
      </c>
    </row>
    <row r="480" s="2" customFormat="1" ht="16.5" customHeight="1">
      <c r="A480" s="40"/>
      <c r="B480" s="41"/>
      <c r="C480" s="220" t="s">
        <v>656</v>
      </c>
      <c r="D480" s="220" t="s">
        <v>140</v>
      </c>
      <c r="E480" s="221" t="s">
        <v>657</v>
      </c>
      <c r="F480" s="222" t="s">
        <v>658</v>
      </c>
      <c r="G480" s="223" t="s">
        <v>410</v>
      </c>
      <c r="H480" s="224">
        <v>2.2530000000000001</v>
      </c>
      <c r="I480" s="225"/>
      <c r="J480" s="226">
        <f>ROUND(I480*H480,2)</f>
        <v>0</v>
      </c>
      <c r="K480" s="222" t="s">
        <v>144</v>
      </c>
      <c r="L480" s="46"/>
      <c r="M480" s="227" t="s">
        <v>28</v>
      </c>
      <c r="N480" s="228" t="s">
        <v>45</v>
      </c>
      <c r="O480" s="86"/>
      <c r="P480" s="229">
        <f>O480*H480</f>
        <v>0</v>
      </c>
      <c r="Q480" s="229">
        <v>0</v>
      </c>
      <c r="R480" s="229">
        <f>Q480*H480</f>
        <v>0</v>
      </c>
      <c r="S480" s="229">
        <v>0</v>
      </c>
      <c r="T480" s="230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31" t="s">
        <v>145</v>
      </c>
      <c r="AT480" s="231" t="s">
        <v>140</v>
      </c>
      <c r="AU480" s="231" t="s">
        <v>84</v>
      </c>
      <c r="AY480" s="19" t="s">
        <v>137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9" t="s">
        <v>82</v>
      </c>
      <c r="BK480" s="232">
        <f>ROUND(I480*H480,2)</f>
        <v>0</v>
      </c>
      <c r="BL480" s="19" t="s">
        <v>145</v>
      </c>
      <c r="BM480" s="231" t="s">
        <v>659</v>
      </c>
    </row>
    <row r="481" s="2" customFormat="1">
      <c r="A481" s="40"/>
      <c r="B481" s="41"/>
      <c r="C481" s="42"/>
      <c r="D481" s="233" t="s">
        <v>147</v>
      </c>
      <c r="E481" s="42"/>
      <c r="F481" s="234" t="s">
        <v>660</v>
      </c>
      <c r="G481" s="42"/>
      <c r="H481" s="42"/>
      <c r="I481" s="138"/>
      <c r="J481" s="42"/>
      <c r="K481" s="42"/>
      <c r="L481" s="46"/>
      <c r="M481" s="235"/>
      <c r="N481" s="236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147</v>
      </c>
      <c r="AU481" s="19" t="s">
        <v>84</v>
      </c>
    </row>
    <row r="482" s="12" customFormat="1" ht="22.8" customHeight="1">
      <c r="A482" s="12"/>
      <c r="B482" s="204"/>
      <c r="C482" s="205"/>
      <c r="D482" s="206" t="s">
        <v>73</v>
      </c>
      <c r="E482" s="218" t="s">
        <v>661</v>
      </c>
      <c r="F482" s="218" t="s">
        <v>662</v>
      </c>
      <c r="G482" s="205"/>
      <c r="H482" s="205"/>
      <c r="I482" s="208"/>
      <c r="J482" s="219">
        <f>BK482</f>
        <v>0</v>
      </c>
      <c r="K482" s="205"/>
      <c r="L482" s="210"/>
      <c r="M482" s="211"/>
      <c r="N482" s="212"/>
      <c r="O482" s="212"/>
      <c r="P482" s="213">
        <f>SUM(P483:P513)</f>
        <v>0</v>
      </c>
      <c r="Q482" s="212"/>
      <c r="R482" s="213">
        <f>SUM(R483:R513)</f>
        <v>0.043700000000000003</v>
      </c>
      <c r="S482" s="212"/>
      <c r="T482" s="214">
        <f>SUM(T483:T513)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5" t="s">
        <v>84</v>
      </c>
      <c r="AT482" s="216" t="s">
        <v>73</v>
      </c>
      <c r="AU482" s="216" t="s">
        <v>82</v>
      </c>
      <c r="AY482" s="215" t="s">
        <v>137</v>
      </c>
      <c r="BK482" s="217">
        <f>SUM(BK483:BK513)</f>
        <v>0</v>
      </c>
    </row>
    <row r="483" s="2" customFormat="1" ht="16.5" customHeight="1">
      <c r="A483" s="40"/>
      <c r="B483" s="41"/>
      <c r="C483" s="220" t="s">
        <v>663</v>
      </c>
      <c r="D483" s="220" t="s">
        <v>140</v>
      </c>
      <c r="E483" s="221" t="s">
        <v>664</v>
      </c>
      <c r="F483" s="222" t="s">
        <v>665</v>
      </c>
      <c r="G483" s="223" t="s">
        <v>143</v>
      </c>
      <c r="H483" s="224">
        <v>1</v>
      </c>
      <c r="I483" s="225"/>
      <c r="J483" s="226">
        <f>ROUND(I483*H483,2)</f>
        <v>0</v>
      </c>
      <c r="K483" s="222" t="s">
        <v>144</v>
      </c>
      <c r="L483" s="46"/>
      <c r="M483" s="227" t="s">
        <v>28</v>
      </c>
      <c r="N483" s="228" t="s">
        <v>45</v>
      </c>
      <c r="O483" s="86"/>
      <c r="P483" s="229">
        <f>O483*H483</f>
        <v>0</v>
      </c>
      <c r="Q483" s="229">
        <v>0</v>
      </c>
      <c r="R483" s="229">
        <f>Q483*H483</f>
        <v>0</v>
      </c>
      <c r="S483" s="229">
        <v>0</v>
      </c>
      <c r="T483" s="230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31" t="s">
        <v>145</v>
      </c>
      <c r="AT483" s="231" t="s">
        <v>140</v>
      </c>
      <c r="AU483" s="231" t="s">
        <v>84</v>
      </c>
      <c r="AY483" s="19" t="s">
        <v>137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9" t="s">
        <v>82</v>
      </c>
      <c r="BK483" s="232">
        <f>ROUND(I483*H483,2)</f>
        <v>0</v>
      </c>
      <c r="BL483" s="19" t="s">
        <v>145</v>
      </c>
      <c r="BM483" s="231" t="s">
        <v>666</v>
      </c>
    </row>
    <row r="484" s="2" customFormat="1">
      <c r="A484" s="40"/>
      <c r="B484" s="41"/>
      <c r="C484" s="42"/>
      <c r="D484" s="233" t="s">
        <v>147</v>
      </c>
      <c r="E484" s="42"/>
      <c r="F484" s="234" t="s">
        <v>667</v>
      </c>
      <c r="G484" s="42"/>
      <c r="H484" s="42"/>
      <c r="I484" s="138"/>
      <c r="J484" s="42"/>
      <c r="K484" s="42"/>
      <c r="L484" s="46"/>
      <c r="M484" s="235"/>
      <c r="N484" s="236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147</v>
      </c>
      <c r="AU484" s="19" t="s">
        <v>84</v>
      </c>
    </row>
    <row r="485" s="13" customFormat="1">
      <c r="A485" s="13"/>
      <c r="B485" s="237"/>
      <c r="C485" s="238"/>
      <c r="D485" s="233" t="s">
        <v>149</v>
      </c>
      <c r="E485" s="239" t="s">
        <v>28</v>
      </c>
      <c r="F485" s="240" t="s">
        <v>668</v>
      </c>
      <c r="G485" s="238"/>
      <c r="H485" s="239" t="s">
        <v>28</v>
      </c>
      <c r="I485" s="241"/>
      <c r="J485" s="238"/>
      <c r="K485" s="238"/>
      <c r="L485" s="242"/>
      <c r="M485" s="243"/>
      <c r="N485" s="244"/>
      <c r="O485" s="244"/>
      <c r="P485" s="244"/>
      <c r="Q485" s="244"/>
      <c r="R485" s="244"/>
      <c r="S485" s="244"/>
      <c r="T485" s="24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6" t="s">
        <v>149</v>
      </c>
      <c r="AU485" s="246" t="s">
        <v>84</v>
      </c>
      <c r="AV485" s="13" t="s">
        <v>82</v>
      </c>
      <c r="AW485" s="13" t="s">
        <v>35</v>
      </c>
      <c r="AX485" s="13" t="s">
        <v>74</v>
      </c>
      <c r="AY485" s="246" t="s">
        <v>137</v>
      </c>
    </row>
    <row r="486" s="14" customFormat="1">
      <c r="A486" s="14"/>
      <c r="B486" s="247"/>
      <c r="C486" s="248"/>
      <c r="D486" s="233" t="s">
        <v>149</v>
      </c>
      <c r="E486" s="249" t="s">
        <v>28</v>
      </c>
      <c r="F486" s="250" t="s">
        <v>82</v>
      </c>
      <c r="G486" s="248"/>
      <c r="H486" s="251">
        <v>1</v>
      </c>
      <c r="I486" s="252"/>
      <c r="J486" s="248"/>
      <c r="K486" s="248"/>
      <c r="L486" s="253"/>
      <c r="M486" s="254"/>
      <c r="N486" s="255"/>
      <c r="O486" s="255"/>
      <c r="P486" s="255"/>
      <c r="Q486" s="255"/>
      <c r="R486" s="255"/>
      <c r="S486" s="255"/>
      <c r="T486" s="25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7" t="s">
        <v>149</v>
      </c>
      <c r="AU486" s="257" t="s">
        <v>84</v>
      </c>
      <c r="AV486" s="14" t="s">
        <v>84</v>
      </c>
      <c r="AW486" s="14" t="s">
        <v>35</v>
      </c>
      <c r="AX486" s="14" t="s">
        <v>82</v>
      </c>
      <c r="AY486" s="257" t="s">
        <v>137</v>
      </c>
    </row>
    <row r="487" s="2" customFormat="1" ht="21.75" customHeight="1">
      <c r="A487" s="40"/>
      <c r="B487" s="41"/>
      <c r="C487" s="280" t="s">
        <v>669</v>
      </c>
      <c r="D487" s="280" t="s">
        <v>465</v>
      </c>
      <c r="E487" s="281" t="s">
        <v>670</v>
      </c>
      <c r="F487" s="282" t="s">
        <v>671</v>
      </c>
      <c r="G487" s="283" t="s">
        <v>143</v>
      </c>
      <c r="H487" s="284">
        <v>1</v>
      </c>
      <c r="I487" s="285"/>
      <c r="J487" s="286">
        <f>ROUND(I487*H487,2)</f>
        <v>0</v>
      </c>
      <c r="K487" s="282" t="s">
        <v>28</v>
      </c>
      <c r="L487" s="287"/>
      <c r="M487" s="288" t="s">
        <v>28</v>
      </c>
      <c r="N487" s="289" t="s">
        <v>45</v>
      </c>
      <c r="O487" s="86"/>
      <c r="P487" s="229">
        <f>O487*H487</f>
        <v>0</v>
      </c>
      <c r="Q487" s="229">
        <v>0.037999999999999999</v>
      </c>
      <c r="R487" s="229">
        <f>Q487*H487</f>
        <v>0.037999999999999999</v>
      </c>
      <c r="S487" s="229">
        <v>0</v>
      </c>
      <c r="T487" s="230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31" t="s">
        <v>369</v>
      </c>
      <c r="AT487" s="231" t="s">
        <v>465</v>
      </c>
      <c r="AU487" s="231" t="s">
        <v>84</v>
      </c>
      <c r="AY487" s="19" t="s">
        <v>137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9" t="s">
        <v>82</v>
      </c>
      <c r="BK487" s="232">
        <f>ROUND(I487*H487,2)</f>
        <v>0</v>
      </c>
      <c r="BL487" s="19" t="s">
        <v>145</v>
      </c>
      <c r="BM487" s="231" t="s">
        <v>672</v>
      </c>
    </row>
    <row r="488" s="2" customFormat="1">
      <c r="A488" s="40"/>
      <c r="B488" s="41"/>
      <c r="C488" s="42"/>
      <c r="D488" s="233" t="s">
        <v>147</v>
      </c>
      <c r="E488" s="42"/>
      <c r="F488" s="234" t="s">
        <v>671</v>
      </c>
      <c r="G488" s="42"/>
      <c r="H488" s="42"/>
      <c r="I488" s="138"/>
      <c r="J488" s="42"/>
      <c r="K488" s="42"/>
      <c r="L488" s="46"/>
      <c r="M488" s="235"/>
      <c r="N488" s="236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147</v>
      </c>
      <c r="AU488" s="19" t="s">
        <v>84</v>
      </c>
    </row>
    <row r="489" s="13" customFormat="1">
      <c r="A489" s="13"/>
      <c r="B489" s="237"/>
      <c r="C489" s="238"/>
      <c r="D489" s="233" t="s">
        <v>149</v>
      </c>
      <c r="E489" s="239" t="s">
        <v>28</v>
      </c>
      <c r="F489" s="240" t="s">
        <v>673</v>
      </c>
      <c r="G489" s="238"/>
      <c r="H489" s="239" t="s">
        <v>28</v>
      </c>
      <c r="I489" s="241"/>
      <c r="J489" s="238"/>
      <c r="K489" s="238"/>
      <c r="L489" s="242"/>
      <c r="M489" s="243"/>
      <c r="N489" s="244"/>
      <c r="O489" s="244"/>
      <c r="P489" s="244"/>
      <c r="Q489" s="244"/>
      <c r="R489" s="244"/>
      <c r="S489" s="244"/>
      <c r="T489" s="24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6" t="s">
        <v>149</v>
      </c>
      <c r="AU489" s="246" t="s">
        <v>84</v>
      </c>
      <c r="AV489" s="13" t="s">
        <v>82</v>
      </c>
      <c r="AW489" s="13" t="s">
        <v>35</v>
      </c>
      <c r="AX489" s="13" t="s">
        <v>74</v>
      </c>
      <c r="AY489" s="246" t="s">
        <v>137</v>
      </c>
    </row>
    <row r="490" s="14" customFormat="1">
      <c r="A490" s="14"/>
      <c r="B490" s="247"/>
      <c r="C490" s="248"/>
      <c r="D490" s="233" t="s">
        <v>149</v>
      </c>
      <c r="E490" s="249" t="s">
        <v>28</v>
      </c>
      <c r="F490" s="250" t="s">
        <v>82</v>
      </c>
      <c r="G490" s="248"/>
      <c r="H490" s="251">
        <v>1</v>
      </c>
      <c r="I490" s="252"/>
      <c r="J490" s="248"/>
      <c r="K490" s="248"/>
      <c r="L490" s="253"/>
      <c r="M490" s="254"/>
      <c r="N490" s="255"/>
      <c r="O490" s="255"/>
      <c r="P490" s="255"/>
      <c r="Q490" s="255"/>
      <c r="R490" s="255"/>
      <c r="S490" s="255"/>
      <c r="T490" s="25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7" t="s">
        <v>149</v>
      </c>
      <c r="AU490" s="257" t="s">
        <v>84</v>
      </c>
      <c r="AV490" s="14" t="s">
        <v>84</v>
      </c>
      <c r="AW490" s="14" t="s">
        <v>35</v>
      </c>
      <c r="AX490" s="14" t="s">
        <v>82</v>
      </c>
      <c r="AY490" s="257" t="s">
        <v>137</v>
      </c>
    </row>
    <row r="491" s="2" customFormat="1" ht="16.5" customHeight="1">
      <c r="A491" s="40"/>
      <c r="B491" s="41"/>
      <c r="C491" s="220" t="s">
        <v>674</v>
      </c>
      <c r="D491" s="220" t="s">
        <v>140</v>
      </c>
      <c r="E491" s="221" t="s">
        <v>675</v>
      </c>
      <c r="F491" s="222" t="s">
        <v>676</v>
      </c>
      <c r="G491" s="223" t="s">
        <v>143</v>
      </c>
      <c r="H491" s="224">
        <v>1</v>
      </c>
      <c r="I491" s="225"/>
      <c r="J491" s="226">
        <f>ROUND(I491*H491,2)</f>
        <v>0</v>
      </c>
      <c r="K491" s="222" t="s">
        <v>144</v>
      </c>
      <c r="L491" s="46"/>
      <c r="M491" s="227" t="s">
        <v>28</v>
      </c>
      <c r="N491" s="228" t="s">
        <v>45</v>
      </c>
      <c r="O491" s="86"/>
      <c r="P491" s="229">
        <f>O491*H491</f>
        <v>0</v>
      </c>
      <c r="Q491" s="229">
        <v>0</v>
      </c>
      <c r="R491" s="229">
        <f>Q491*H491</f>
        <v>0</v>
      </c>
      <c r="S491" s="229">
        <v>0</v>
      </c>
      <c r="T491" s="230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31" t="s">
        <v>145</v>
      </c>
      <c r="AT491" s="231" t="s">
        <v>140</v>
      </c>
      <c r="AU491" s="231" t="s">
        <v>84</v>
      </c>
      <c r="AY491" s="19" t="s">
        <v>137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19" t="s">
        <v>82</v>
      </c>
      <c r="BK491" s="232">
        <f>ROUND(I491*H491,2)</f>
        <v>0</v>
      </c>
      <c r="BL491" s="19" t="s">
        <v>145</v>
      </c>
      <c r="BM491" s="231" t="s">
        <v>677</v>
      </c>
    </row>
    <row r="492" s="2" customFormat="1">
      <c r="A492" s="40"/>
      <c r="B492" s="41"/>
      <c r="C492" s="42"/>
      <c r="D492" s="233" t="s">
        <v>147</v>
      </c>
      <c r="E492" s="42"/>
      <c r="F492" s="234" t="s">
        <v>678</v>
      </c>
      <c r="G492" s="42"/>
      <c r="H492" s="42"/>
      <c r="I492" s="138"/>
      <c r="J492" s="42"/>
      <c r="K492" s="42"/>
      <c r="L492" s="46"/>
      <c r="M492" s="235"/>
      <c r="N492" s="236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147</v>
      </c>
      <c r="AU492" s="19" t="s">
        <v>84</v>
      </c>
    </row>
    <row r="493" s="13" customFormat="1">
      <c r="A493" s="13"/>
      <c r="B493" s="237"/>
      <c r="C493" s="238"/>
      <c r="D493" s="233" t="s">
        <v>149</v>
      </c>
      <c r="E493" s="239" t="s">
        <v>28</v>
      </c>
      <c r="F493" s="240" t="s">
        <v>679</v>
      </c>
      <c r="G493" s="238"/>
      <c r="H493" s="239" t="s">
        <v>28</v>
      </c>
      <c r="I493" s="241"/>
      <c r="J493" s="238"/>
      <c r="K493" s="238"/>
      <c r="L493" s="242"/>
      <c r="M493" s="243"/>
      <c r="N493" s="244"/>
      <c r="O493" s="244"/>
      <c r="P493" s="244"/>
      <c r="Q493" s="244"/>
      <c r="R493" s="244"/>
      <c r="S493" s="244"/>
      <c r="T493" s="24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6" t="s">
        <v>149</v>
      </c>
      <c r="AU493" s="246" t="s">
        <v>84</v>
      </c>
      <c r="AV493" s="13" t="s">
        <v>82</v>
      </c>
      <c r="AW493" s="13" t="s">
        <v>35</v>
      </c>
      <c r="AX493" s="13" t="s">
        <v>74</v>
      </c>
      <c r="AY493" s="246" t="s">
        <v>137</v>
      </c>
    </row>
    <row r="494" s="14" customFormat="1">
      <c r="A494" s="14"/>
      <c r="B494" s="247"/>
      <c r="C494" s="248"/>
      <c r="D494" s="233" t="s">
        <v>149</v>
      </c>
      <c r="E494" s="249" t="s">
        <v>28</v>
      </c>
      <c r="F494" s="250" t="s">
        <v>82</v>
      </c>
      <c r="G494" s="248"/>
      <c r="H494" s="251">
        <v>1</v>
      </c>
      <c r="I494" s="252"/>
      <c r="J494" s="248"/>
      <c r="K494" s="248"/>
      <c r="L494" s="253"/>
      <c r="M494" s="254"/>
      <c r="N494" s="255"/>
      <c r="O494" s="255"/>
      <c r="P494" s="255"/>
      <c r="Q494" s="255"/>
      <c r="R494" s="255"/>
      <c r="S494" s="255"/>
      <c r="T494" s="25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7" t="s">
        <v>149</v>
      </c>
      <c r="AU494" s="257" t="s">
        <v>84</v>
      </c>
      <c r="AV494" s="14" t="s">
        <v>84</v>
      </c>
      <c r="AW494" s="14" t="s">
        <v>35</v>
      </c>
      <c r="AX494" s="14" t="s">
        <v>82</v>
      </c>
      <c r="AY494" s="257" t="s">
        <v>137</v>
      </c>
    </row>
    <row r="495" s="2" customFormat="1" ht="16.5" customHeight="1">
      <c r="A495" s="40"/>
      <c r="B495" s="41"/>
      <c r="C495" s="280" t="s">
        <v>680</v>
      </c>
      <c r="D495" s="280" t="s">
        <v>465</v>
      </c>
      <c r="E495" s="281" t="s">
        <v>681</v>
      </c>
      <c r="F495" s="282" t="s">
        <v>682</v>
      </c>
      <c r="G495" s="283" t="s">
        <v>143</v>
      </c>
      <c r="H495" s="284">
        <v>1</v>
      </c>
      <c r="I495" s="285"/>
      <c r="J495" s="286">
        <f>ROUND(I495*H495,2)</f>
        <v>0</v>
      </c>
      <c r="K495" s="282" t="s">
        <v>28</v>
      </c>
      <c r="L495" s="287"/>
      <c r="M495" s="288" t="s">
        <v>28</v>
      </c>
      <c r="N495" s="289" t="s">
        <v>45</v>
      </c>
      <c r="O495" s="86"/>
      <c r="P495" s="229">
        <f>O495*H495</f>
        <v>0</v>
      </c>
      <c r="Q495" s="229">
        <v>0.0047000000000000002</v>
      </c>
      <c r="R495" s="229">
        <f>Q495*H495</f>
        <v>0.0047000000000000002</v>
      </c>
      <c r="S495" s="229">
        <v>0</v>
      </c>
      <c r="T495" s="230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31" t="s">
        <v>369</v>
      </c>
      <c r="AT495" s="231" t="s">
        <v>465</v>
      </c>
      <c r="AU495" s="231" t="s">
        <v>84</v>
      </c>
      <c r="AY495" s="19" t="s">
        <v>137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19" t="s">
        <v>82</v>
      </c>
      <c r="BK495" s="232">
        <f>ROUND(I495*H495,2)</f>
        <v>0</v>
      </c>
      <c r="BL495" s="19" t="s">
        <v>145</v>
      </c>
      <c r="BM495" s="231" t="s">
        <v>683</v>
      </c>
    </row>
    <row r="496" s="2" customFormat="1">
      <c r="A496" s="40"/>
      <c r="B496" s="41"/>
      <c r="C496" s="42"/>
      <c r="D496" s="233" t="s">
        <v>147</v>
      </c>
      <c r="E496" s="42"/>
      <c r="F496" s="234" t="s">
        <v>682</v>
      </c>
      <c r="G496" s="42"/>
      <c r="H496" s="42"/>
      <c r="I496" s="138"/>
      <c r="J496" s="42"/>
      <c r="K496" s="42"/>
      <c r="L496" s="46"/>
      <c r="M496" s="235"/>
      <c r="N496" s="236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147</v>
      </c>
      <c r="AU496" s="19" t="s">
        <v>84</v>
      </c>
    </row>
    <row r="497" s="13" customFormat="1">
      <c r="A497" s="13"/>
      <c r="B497" s="237"/>
      <c r="C497" s="238"/>
      <c r="D497" s="233" t="s">
        <v>149</v>
      </c>
      <c r="E497" s="239" t="s">
        <v>28</v>
      </c>
      <c r="F497" s="240" t="s">
        <v>684</v>
      </c>
      <c r="G497" s="238"/>
      <c r="H497" s="239" t="s">
        <v>28</v>
      </c>
      <c r="I497" s="241"/>
      <c r="J497" s="238"/>
      <c r="K497" s="238"/>
      <c r="L497" s="242"/>
      <c r="M497" s="243"/>
      <c r="N497" s="244"/>
      <c r="O497" s="244"/>
      <c r="P497" s="244"/>
      <c r="Q497" s="244"/>
      <c r="R497" s="244"/>
      <c r="S497" s="244"/>
      <c r="T497" s="24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6" t="s">
        <v>149</v>
      </c>
      <c r="AU497" s="246" t="s">
        <v>84</v>
      </c>
      <c r="AV497" s="13" t="s">
        <v>82</v>
      </c>
      <c r="AW497" s="13" t="s">
        <v>35</v>
      </c>
      <c r="AX497" s="13" t="s">
        <v>74</v>
      </c>
      <c r="AY497" s="246" t="s">
        <v>137</v>
      </c>
    </row>
    <row r="498" s="14" customFormat="1">
      <c r="A498" s="14"/>
      <c r="B498" s="247"/>
      <c r="C498" s="248"/>
      <c r="D498" s="233" t="s">
        <v>149</v>
      </c>
      <c r="E498" s="249" t="s">
        <v>28</v>
      </c>
      <c r="F498" s="250" t="s">
        <v>82</v>
      </c>
      <c r="G498" s="248"/>
      <c r="H498" s="251">
        <v>1</v>
      </c>
      <c r="I498" s="252"/>
      <c r="J498" s="248"/>
      <c r="K498" s="248"/>
      <c r="L498" s="253"/>
      <c r="M498" s="254"/>
      <c r="N498" s="255"/>
      <c r="O498" s="255"/>
      <c r="P498" s="255"/>
      <c r="Q498" s="255"/>
      <c r="R498" s="255"/>
      <c r="S498" s="255"/>
      <c r="T498" s="25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7" t="s">
        <v>149</v>
      </c>
      <c r="AU498" s="257" t="s">
        <v>84</v>
      </c>
      <c r="AV498" s="14" t="s">
        <v>84</v>
      </c>
      <c r="AW498" s="14" t="s">
        <v>35</v>
      </c>
      <c r="AX498" s="14" t="s">
        <v>82</v>
      </c>
      <c r="AY498" s="257" t="s">
        <v>137</v>
      </c>
    </row>
    <row r="499" s="2" customFormat="1" ht="16.5" customHeight="1">
      <c r="A499" s="40"/>
      <c r="B499" s="41"/>
      <c r="C499" s="220" t="s">
        <v>685</v>
      </c>
      <c r="D499" s="220" t="s">
        <v>140</v>
      </c>
      <c r="E499" s="221" t="s">
        <v>686</v>
      </c>
      <c r="F499" s="222" t="s">
        <v>687</v>
      </c>
      <c r="G499" s="223" t="s">
        <v>143</v>
      </c>
      <c r="H499" s="224">
        <v>1</v>
      </c>
      <c r="I499" s="225"/>
      <c r="J499" s="226">
        <f>ROUND(I499*H499,2)</f>
        <v>0</v>
      </c>
      <c r="K499" s="222" t="s">
        <v>144</v>
      </c>
      <c r="L499" s="46"/>
      <c r="M499" s="227" t="s">
        <v>28</v>
      </c>
      <c r="N499" s="228" t="s">
        <v>45</v>
      </c>
      <c r="O499" s="86"/>
      <c r="P499" s="229">
        <f>O499*H499</f>
        <v>0</v>
      </c>
      <c r="Q499" s="229">
        <v>0</v>
      </c>
      <c r="R499" s="229">
        <f>Q499*H499</f>
        <v>0</v>
      </c>
      <c r="S499" s="229">
        <v>0</v>
      </c>
      <c r="T499" s="230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31" t="s">
        <v>145</v>
      </c>
      <c r="AT499" s="231" t="s">
        <v>140</v>
      </c>
      <c r="AU499" s="231" t="s">
        <v>84</v>
      </c>
      <c r="AY499" s="19" t="s">
        <v>137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9" t="s">
        <v>82</v>
      </c>
      <c r="BK499" s="232">
        <f>ROUND(I499*H499,2)</f>
        <v>0</v>
      </c>
      <c r="BL499" s="19" t="s">
        <v>145</v>
      </c>
      <c r="BM499" s="231" t="s">
        <v>688</v>
      </c>
    </row>
    <row r="500" s="2" customFormat="1">
      <c r="A500" s="40"/>
      <c r="B500" s="41"/>
      <c r="C500" s="42"/>
      <c r="D500" s="233" t="s">
        <v>147</v>
      </c>
      <c r="E500" s="42"/>
      <c r="F500" s="234" t="s">
        <v>689</v>
      </c>
      <c r="G500" s="42"/>
      <c r="H500" s="42"/>
      <c r="I500" s="138"/>
      <c r="J500" s="42"/>
      <c r="K500" s="42"/>
      <c r="L500" s="46"/>
      <c r="M500" s="235"/>
      <c r="N500" s="236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147</v>
      </c>
      <c r="AU500" s="19" t="s">
        <v>84</v>
      </c>
    </row>
    <row r="501" s="13" customFormat="1">
      <c r="A501" s="13"/>
      <c r="B501" s="237"/>
      <c r="C501" s="238"/>
      <c r="D501" s="233" t="s">
        <v>149</v>
      </c>
      <c r="E501" s="239" t="s">
        <v>28</v>
      </c>
      <c r="F501" s="240" t="s">
        <v>679</v>
      </c>
      <c r="G501" s="238"/>
      <c r="H501" s="239" t="s">
        <v>28</v>
      </c>
      <c r="I501" s="241"/>
      <c r="J501" s="238"/>
      <c r="K501" s="238"/>
      <c r="L501" s="242"/>
      <c r="M501" s="243"/>
      <c r="N501" s="244"/>
      <c r="O501" s="244"/>
      <c r="P501" s="244"/>
      <c r="Q501" s="244"/>
      <c r="R501" s="244"/>
      <c r="S501" s="244"/>
      <c r="T501" s="24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6" t="s">
        <v>149</v>
      </c>
      <c r="AU501" s="246" t="s">
        <v>84</v>
      </c>
      <c r="AV501" s="13" t="s">
        <v>82</v>
      </c>
      <c r="AW501" s="13" t="s">
        <v>35</v>
      </c>
      <c r="AX501" s="13" t="s">
        <v>74</v>
      </c>
      <c r="AY501" s="246" t="s">
        <v>137</v>
      </c>
    </row>
    <row r="502" s="14" customFormat="1">
      <c r="A502" s="14"/>
      <c r="B502" s="247"/>
      <c r="C502" s="248"/>
      <c r="D502" s="233" t="s">
        <v>149</v>
      </c>
      <c r="E502" s="249" t="s">
        <v>28</v>
      </c>
      <c r="F502" s="250" t="s">
        <v>82</v>
      </c>
      <c r="G502" s="248"/>
      <c r="H502" s="251">
        <v>1</v>
      </c>
      <c r="I502" s="252"/>
      <c r="J502" s="248"/>
      <c r="K502" s="248"/>
      <c r="L502" s="253"/>
      <c r="M502" s="254"/>
      <c r="N502" s="255"/>
      <c r="O502" s="255"/>
      <c r="P502" s="255"/>
      <c r="Q502" s="255"/>
      <c r="R502" s="255"/>
      <c r="S502" s="255"/>
      <c r="T502" s="25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7" t="s">
        <v>149</v>
      </c>
      <c r="AU502" s="257" t="s">
        <v>84</v>
      </c>
      <c r="AV502" s="14" t="s">
        <v>84</v>
      </c>
      <c r="AW502" s="14" t="s">
        <v>35</v>
      </c>
      <c r="AX502" s="14" t="s">
        <v>82</v>
      </c>
      <c r="AY502" s="257" t="s">
        <v>137</v>
      </c>
    </row>
    <row r="503" s="2" customFormat="1" ht="16.5" customHeight="1">
      <c r="A503" s="40"/>
      <c r="B503" s="41"/>
      <c r="C503" s="220" t="s">
        <v>690</v>
      </c>
      <c r="D503" s="220" t="s">
        <v>140</v>
      </c>
      <c r="E503" s="221" t="s">
        <v>691</v>
      </c>
      <c r="F503" s="222" t="s">
        <v>692</v>
      </c>
      <c r="G503" s="223" t="s">
        <v>143</v>
      </c>
      <c r="H503" s="224">
        <v>1</v>
      </c>
      <c r="I503" s="225"/>
      <c r="J503" s="226">
        <f>ROUND(I503*H503,2)</f>
        <v>0</v>
      </c>
      <c r="K503" s="222" t="s">
        <v>144</v>
      </c>
      <c r="L503" s="46"/>
      <c r="M503" s="227" t="s">
        <v>28</v>
      </c>
      <c r="N503" s="228" t="s">
        <v>45</v>
      </c>
      <c r="O503" s="86"/>
      <c r="P503" s="229">
        <f>O503*H503</f>
        <v>0</v>
      </c>
      <c r="Q503" s="229">
        <v>0</v>
      </c>
      <c r="R503" s="229">
        <f>Q503*H503</f>
        <v>0</v>
      </c>
      <c r="S503" s="229">
        <v>0</v>
      </c>
      <c r="T503" s="230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31" t="s">
        <v>145</v>
      </c>
      <c r="AT503" s="231" t="s">
        <v>140</v>
      </c>
      <c r="AU503" s="231" t="s">
        <v>84</v>
      </c>
      <c r="AY503" s="19" t="s">
        <v>137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9" t="s">
        <v>82</v>
      </c>
      <c r="BK503" s="232">
        <f>ROUND(I503*H503,2)</f>
        <v>0</v>
      </c>
      <c r="BL503" s="19" t="s">
        <v>145</v>
      </c>
      <c r="BM503" s="231" t="s">
        <v>693</v>
      </c>
    </row>
    <row r="504" s="2" customFormat="1">
      <c r="A504" s="40"/>
      <c r="B504" s="41"/>
      <c r="C504" s="42"/>
      <c r="D504" s="233" t="s">
        <v>147</v>
      </c>
      <c r="E504" s="42"/>
      <c r="F504" s="234" t="s">
        <v>694</v>
      </c>
      <c r="G504" s="42"/>
      <c r="H504" s="42"/>
      <c r="I504" s="138"/>
      <c r="J504" s="42"/>
      <c r="K504" s="42"/>
      <c r="L504" s="46"/>
      <c r="M504" s="235"/>
      <c r="N504" s="236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147</v>
      </c>
      <c r="AU504" s="19" t="s">
        <v>84</v>
      </c>
    </row>
    <row r="505" s="13" customFormat="1">
      <c r="A505" s="13"/>
      <c r="B505" s="237"/>
      <c r="C505" s="238"/>
      <c r="D505" s="233" t="s">
        <v>149</v>
      </c>
      <c r="E505" s="239" t="s">
        <v>28</v>
      </c>
      <c r="F505" s="240" t="s">
        <v>679</v>
      </c>
      <c r="G505" s="238"/>
      <c r="H505" s="239" t="s">
        <v>28</v>
      </c>
      <c r="I505" s="241"/>
      <c r="J505" s="238"/>
      <c r="K505" s="238"/>
      <c r="L505" s="242"/>
      <c r="M505" s="243"/>
      <c r="N505" s="244"/>
      <c r="O505" s="244"/>
      <c r="P505" s="244"/>
      <c r="Q505" s="244"/>
      <c r="R505" s="244"/>
      <c r="S505" s="244"/>
      <c r="T505" s="24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6" t="s">
        <v>149</v>
      </c>
      <c r="AU505" s="246" t="s">
        <v>84</v>
      </c>
      <c r="AV505" s="13" t="s">
        <v>82</v>
      </c>
      <c r="AW505" s="13" t="s">
        <v>35</v>
      </c>
      <c r="AX505" s="13" t="s">
        <v>74</v>
      </c>
      <c r="AY505" s="246" t="s">
        <v>137</v>
      </c>
    </row>
    <row r="506" s="14" customFormat="1">
      <c r="A506" s="14"/>
      <c r="B506" s="247"/>
      <c r="C506" s="248"/>
      <c r="D506" s="233" t="s">
        <v>149</v>
      </c>
      <c r="E506" s="249" t="s">
        <v>28</v>
      </c>
      <c r="F506" s="250" t="s">
        <v>82</v>
      </c>
      <c r="G506" s="248"/>
      <c r="H506" s="251">
        <v>1</v>
      </c>
      <c r="I506" s="252"/>
      <c r="J506" s="248"/>
      <c r="K506" s="248"/>
      <c r="L506" s="253"/>
      <c r="M506" s="254"/>
      <c r="N506" s="255"/>
      <c r="O506" s="255"/>
      <c r="P506" s="255"/>
      <c r="Q506" s="255"/>
      <c r="R506" s="255"/>
      <c r="S506" s="255"/>
      <c r="T506" s="25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7" t="s">
        <v>149</v>
      </c>
      <c r="AU506" s="257" t="s">
        <v>84</v>
      </c>
      <c r="AV506" s="14" t="s">
        <v>84</v>
      </c>
      <c r="AW506" s="14" t="s">
        <v>35</v>
      </c>
      <c r="AX506" s="14" t="s">
        <v>82</v>
      </c>
      <c r="AY506" s="257" t="s">
        <v>137</v>
      </c>
    </row>
    <row r="507" s="2" customFormat="1" ht="16.5" customHeight="1">
      <c r="A507" s="40"/>
      <c r="B507" s="41"/>
      <c r="C507" s="280" t="s">
        <v>695</v>
      </c>
      <c r="D507" s="280" t="s">
        <v>465</v>
      </c>
      <c r="E507" s="281" t="s">
        <v>696</v>
      </c>
      <c r="F507" s="282" t="s">
        <v>697</v>
      </c>
      <c r="G507" s="283" t="s">
        <v>143</v>
      </c>
      <c r="H507" s="284">
        <v>1</v>
      </c>
      <c r="I507" s="285"/>
      <c r="J507" s="286">
        <f>ROUND(I507*H507,2)</f>
        <v>0</v>
      </c>
      <c r="K507" s="282" t="s">
        <v>28</v>
      </c>
      <c r="L507" s="287"/>
      <c r="M507" s="288" t="s">
        <v>28</v>
      </c>
      <c r="N507" s="289" t="s">
        <v>45</v>
      </c>
      <c r="O507" s="86"/>
      <c r="P507" s="229">
        <f>O507*H507</f>
        <v>0</v>
      </c>
      <c r="Q507" s="229">
        <v>0.001</v>
      </c>
      <c r="R507" s="229">
        <f>Q507*H507</f>
        <v>0.001</v>
      </c>
      <c r="S507" s="229">
        <v>0</v>
      </c>
      <c r="T507" s="230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31" t="s">
        <v>369</v>
      </c>
      <c r="AT507" s="231" t="s">
        <v>465</v>
      </c>
      <c r="AU507" s="231" t="s">
        <v>84</v>
      </c>
      <c r="AY507" s="19" t="s">
        <v>137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19" t="s">
        <v>82</v>
      </c>
      <c r="BK507" s="232">
        <f>ROUND(I507*H507,2)</f>
        <v>0</v>
      </c>
      <c r="BL507" s="19" t="s">
        <v>145</v>
      </c>
      <c r="BM507" s="231" t="s">
        <v>698</v>
      </c>
    </row>
    <row r="508" s="2" customFormat="1">
      <c r="A508" s="40"/>
      <c r="B508" s="41"/>
      <c r="C508" s="42"/>
      <c r="D508" s="233" t="s">
        <v>147</v>
      </c>
      <c r="E508" s="42"/>
      <c r="F508" s="234" t="s">
        <v>697</v>
      </c>
      <c r="G508" s="42"/>
      <c r="H508" s="42"/>
      <c r="I508" s="138"/>
      <c r="J508" s="42"/>
      <c r="K508" s="42"/>
      <c r="L508" s="46"/>
      <c r="M508" s="235"/>
      <c r="N508" s="236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147</v>
      </c>
      <c r="AU508" s="19" t="s">
        <v>84</v>
      </c>
    </row>
    <row r="509" s="13" customFormat="1">
      <c r="A509" s="13"/>
      <c r="B509" s="237"/>
      <c r="C509" s="238"/>
      <c r="D509" s="233" t="s">
        <v>149</v>
      </c>
      <c r="E509" s="239" t="s">
        <v>28</v>
      </c>
      <c r="F509" s="240" t="s">
        <v>699</v>
      </c>
      <c r="G509" s="238"/>
      <c r="H509" s="239" t="s">
        <v>28</v>
      </c>
      <c r="I509" s="241"/>
      <c r="J509" s="238"/>
      <c r="K509" s="238"/>
      <c r="L509" s="242"/>
      <c r="M509" s="243"/>
      <c r="N509" s="244"/>
      <c r="O509" s="244"/>
      <c r="P509" s="244"/>
      <c r="Q509" s="244"/>
      <c r="R509" s="244"/>
      <c r="S509" s="244"/>
      <c r="T509" s="24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6" t="s">
        <v>149</v>
      </c>
      <c r="AU509" s="246" t="s">
        <v>84</v>
      </c>
      <c r="AV509" s="13" t="s">
        <v>82</v>
      </c>
      <c r="AW509" s="13" t="s">
        <v>35</v>
      </c>
      <c r="AX509" s="13" t="s">
        <v>74</v>
      </c>
      <c r="AY509" s="246" t="s">
        <v>137</v>
      </c>
    </row>
    <row r="510" s="13" customFormat="1">
      <c r="A510" s="13"/>
      <c r="B510" s="237"/>
      <c r="C510" s="238"/>
      <c r="D510" s="233" t="s">
        <v>149</v>
      </c>
      <c r="E510" s="239" t="s">
        <v>28</v>
      </c>
      <c r="F510" s="240" t="s">
        <v>700</v>
      </c>
      <c r="G510" s="238"/>
      <c r="H510" s="239" t="s">
        <v>28</v>
      </c>
      <c r="I510" s="241"/>
      <c r="J510" s="238"/>
      <c r="K510" s="238"/>
      <c r="L510" s="242"/>
      <c r="M510" s="243"/>
      <c r="N510" s="244"/>
      <c r="O510" s="244"/>
      <c r="P510" s="244"/>
      <c r="Q510" s="244"/>
      <c r="R510" s="244"/>
      <c r="S510" s="244"/>
      <c r="T510" s="24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6" t="s">
        <v>149</v>
      </c>
      <c r="AU510" s="246" t="s">
        <v>84</v>
      </c>
      <c r="AV510" s="13" t="s">
        <v>82</v>
      </c>
      <c r="AW510" s="13" t="s">
        <v>35</v>
      </c>
      <c r="AX510" s="13" t="s">
        <v>74</v>
      </c>
      <c r="AY510" s="246" t="s">
        <v>137</v>
      </c>
    </row>
    <row r="511" s="14" customFormat="1">
      <c r="A511" s="14"/>
      <c r="B511" s="247"/>
      <c r="C511" s="248"/>
      <c r="D511" s="233" t="s">
        <v>149</v>
      </c>
      <c r="E511" s="249" t="s">
        <v>28</v>
      </c>
      <c r="F511" s="250" t="s">
        <v>82</v>
      </c>
      <c r="G511" s="248"/>
      <c r="H511" s="251">
        <v>1</v>
      </c>
      <c r="I511" s="252"/>
      <c r="J511" s="248"/>
      <c r="K511" s="248"/>
      <c r="L511" s="253"/>
      <c r="M511" s="254"/>
      <c r="N511" s="255"/>
      <c r="O511" s="255"/>
      <c r="P511" s="255"/>
      <c r="Q511" s="255"/>
      <c r="R511" s="255"/>
      <c r="S511" s="255"/>
      <c r="T511" s="25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7" t="s">
        <v>149</v>
      </c>
      <c r="AU511" s="257" t="s">
        <v>84</v>
      </c>
      <c r="AV511" s="14" t="s">
        <v>84</v>
      </c>
      <c r="AW511" s="14" t="s">
        <v>35</v>
      </c>
      <c r="AX511" s="14" t="s">
        <v>82</v>
      </c>
      <c r="AY511" s="257" t="s">
        <v>137</v>
      </c>
    </row>
    <row r="512" s="2" customFormat="1" ht="16.5" customHeight="1">
      <c r="A512" s="40"/>
      <c r="B512" s="41"/>
      <c r="C512" s="220" t="s">
        <v>701</v>
      </c>
      <c r="D512" s="220" t="s">
        <v>140</v>
      </c>
      <c r="E512" s="221" t="s">
        <v>702</v>
      </c>
      <c r="F512" s="222" t="s">
        <v>703</v>
      </c>
      <c r="G512" s="223" t="s">
        <v>410</v>
      </c>
      <c r="H512" s="224">
        <v>0.043999999999999997</v>
      </c>
      <c r="I512" s="225"/>
      <c r="J512" s="226">
        <f>ROUND(I512*H512,2)</f>
        <v>0</v>
      </c>
      <c r="K512" s="222" t="s">
        <v>144</v>
      </c>
      <c r="L512" s="46"/>
      <c r="M512" s="227" t="s">
        <v>28</v>
      </c>
      <c r="N512" s="228" t="s">
        <v>45</v>
      </c>
      <c r="O512" s="86"/>
      <c r="P512" s="229">
        <f>O512*H512</f>
        <v>0</v>
      </c>
      <c r="Q512" s="229">
        <v>0</v>
      </c>
      <c r="R512" s="229">
        <f>Q512*H512</f>
        <v>0</v>
      </c>
      <c r="S512" s="229">
        <v>0</v>
      </c>
      <c r="T512" s="230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31" t="s">
        <v>145</v>
      </c>
      <c r="AT512" s="231" t="s">
        <v>140</v>
      </c>
      <c r="AU512" s="231" t="s">
        <v>84</v>
      </c>
      <c r="AY512" s="19" t="s">
        <v>137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9" t="s">
        <v>82</v>
      </c>
      <c r="BK512" s="232">
        <f>ROUND(I512*H512,2)</f>
        <v>0</v>
      </c>
      <c r="BL512" s="19" t="s">
        <v>145</v>
      </c>
      <c r="BM512" s="231" t="s">
        <v>704</v>
      </c>
    </row>
    <row r="513" s="2" customFormat="1">
      <c r="A513" s="40"/>
      <c r="B513" s="41"/>
      <c r="C513" s="42"/>
      <c r="D513" s="233" t="s">
        <v>147</v>
      </c>
      <c r="E513" s="42"/>
      <c r="F513" s="234" t="s">
        <v>705</v>
      </c>
      <c r="G513" s="42"/>
      <c r="H513" s="42"/>
      <c r="I513" s="138"/>
      <c r="J513" s="42"/>
      <c r="K513" s="42"/>
      <c r="L513" s="46"/>
      <c r="M513" s="235"/>
      <c r="N513" s="236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147</v>
      </c>
      <c r="AU513" s="19" t="s">
        <v>84</v>
      </c>
    </row>
    <row r="514" s="12" customFormat="1" ht="22.8" customHeight="1">
      <c r="A514" s="12"/>
      <c r="B514" s="204"/>
      <c r="C514" s="205"/>
      <c r="D514" s="206" t="s">
        <v>73</v>
      </c>
      <c r="E514" s="218" t="s">
        <v>706</v>
      </c>
      <c r="F514" s="218" t="s">
        <v>707</v>
      </c>
      <c r="G514" s="205"/>
      <c r="H514" s="205"/>
      <c r="I514" s="208"/>
      <c r="J514" s="219">
        <f>BK514</f>
        <v>0</v>
      </c>
      <c r="K514" s="205"/>
      <c r="L514" s="210"/>
      <c r="M514" s="211"/>
      <c r="N514" s="212"/>
      <c r="O514" s="212"/>
      <c r="P514" s="213">
        <f>SUM(P515:P564)</f>
        <v>0</v>
      </c>
      <c r="Q514" s="212"/>
      <c r="R514" s="213">
        <f>SUM(R515:R564)</f>
        <v>0.65776999999999997</v>
      </c>
      <c r="S514" s="212"/>
      <c r="T514" s="214">
        <f>SUM(T515:T564)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15" t="s">
        <v>84</v>
      </c>
      <c r="AT514" s="216" t="s">
        <v>73</v>
      </c>
      <c r="AU514" s="216" t="s">
        <v>82</v>
      </c>
      <c r="AY514" s="215" t="s">
        <v>137</v>
      </c>
      <c r="BK514" s="217">
        <f>SUM(BK515:BK564)</f>
        <v>0</v>
      </c>
    </row>
    <row r="515" s="2" customFormat="1" ht="16.5" customHeight="1">
      <c r="A515" s="40"/>
      <c r="B515" s="41"/>
      <c r="C515" s="220" t="s">
        <v>708</v>
      </c>
      <c r="D515" s="220" t="s">
        <v>140</v>
      </c>
      <c r="E515" s="221" t="s">
        <v>709</v>
      </c>
      <c r="F515" s="222" t="s">
        <v>710</v>
      </c>
      <c r="G515" s="223" t="s">
        <v>155</v>
      </c>
      <c r="H515" s="224">
        <v>71</v>
      </c>
      <c r="I515" s="225"/>
      <c r="J515" s="226">
        <f>ROUND(I515*H515,2)</f>
        <v>0</v>
      </c>
      <c r="K515" s="222" t="s">
        <v>144</v>
      </c>
      <c r="L515" s="46"/>
      <c r="M515" s="227" t="s">
        <v>28</v>
      </c>
      <c r="N515" s="228" t="s">
        <v>45</v>
      </c>
      <c r="O515" s="86"/>
      <c r="P515" s="229">
        <f>O515*H515</f>
        <v>0</v>
      </c>
      <c r="Q515" s="229">
        <v>0.0045500000000000002</v>
      </c>
      <c r="R515" s="229">
        <f>Q515*H515</f>
        <v>0.32305</v>
      </c>
      <c r="S515" s="229">
        <v>0</v>
      </c>
      <c r="T515" s="230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31" t="s">
        <v>138</v>
      </c>
      <c r="AT515" s="231" t="s">
        <v>140</v>
      </c>
      <c r="AU515" s="231" t="s">
        <v>84</v>
      </c>
      <c r="AY515" s="19" t="s">
        <v>137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19" t="s">
        <v>82</v>
      </c>
      <c r="BK515" s="232">
        <f>ROUND(I515*H515,2)</f>
        <v>0</v>
      </c>
      <c r="BL515" s="19" t="s">
        <v>138</v>
      </c>
      <c r="BM515" s="231" t="s">
        <v>711</v>
      </c>
    </row>
    <row r="516" s="2" customFormat="1">
      <c r="A516" s="40"/>
      <c r="B516" s="41"/>
      <c r="C516" s="42"/>
      <c r="D516" s="233" t="s">
        <v>147</v>
      </c>
      <c r="E516" s="42"/>
      <c r="F516" s="234" t="s">
        <v>712</v>
      </c>
      <c r="G516" s="42"/>
      <c r="H516" s="42"/>
      <c r="I516" s="138"/>
      <c r="J516" s="42"/>
      <c r="K516" s="42"/>
      <c r="L516" s="46"/>
      <c r="M516" s="235"/>
      <c r="N516" s="236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147</v>
      </c>
      <c r="AU516" s="19" t="s">
        <v>84</v>
      </c>
    </row>
    <row r="517" s="13" customFormat="1">
      <c r="A517" s="13"/>
      <c r="B517" s="237"/>
      <c r="C517" s="238"/>
      <c r="D517" s="233" t="s">
        <v>149</v>
      </c>
      <c r="E517" s="239" t="s">
        <v>28</v>
      </c>
      <c r="F517" s="240" t="s">
        <v>591</v>
      </c>
      <c r="G517" s="238"/>
      <c r="H517" s="239" t="s">
        <v>28</v>
      </c>
      <c r="I517" s="241"/>
      <c r="J517" s="238"/>
      <c r="K517" s="238"/>
      <c r="L517" s="242"/>
      <c r="M517" s="243"/>
      <c r="N517" s="244"/>
      <c r="O517" s="244"/>
      <c r="P517" s="244"/>
      <c r="Q517" s="244"/>
      <c r="R517" s="244"/>
      <c r="S517" s="244"/>
      <c r="T517" s="24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6" t="s">
        <v>149</v>
      </c>
      <c r="AU517" s="246" t="s">
        <v>84</v>
      </c>
      <c r="AV517" s="13" t="s">
        <v>82</v>
      </c>
      <c r="AW517" s="13" t="s">
        <v>35</v>
      </c>
      <c r="AX517" s="13" t="s">
        <v>74</v>
      </c>
      <c r="AY517" s="246" t="s">
        <v>137</v>
      </c>
    </row>
    <row r="518" s="13" customFormat="1">
      <c r="A518" s="13"/>
      <c r="B518" s="237"/>
      <c r="C518" s="238"/>
      <c r="D518" s="233" t="s">
        <v>149</v>
      </c>
      <c r="E518" s="239" t="s">
        <v>28</v>
      </c>
      <c r="F518" s="240" t="s">
        <v>713</v>
      </c>
      <c r="G518" s="238"/>
      <c r="H518" s="239" t="s">
        <v>28</v>
      </c>
      <c r="I518" s="241"/>
      <c r="J518" s="238"/>
      <c r="K518" s="238"/>
      <c r="L518" s="242"/>
      <c r="M518" s="243"/>
      <c r="N518" s="244"/>
      <c r="O518" s="244"/>
      <c r="P518" s="244"/>
      <c r="Q518" s="244"/>
      <c r="R518" s="244"/>
      <c r="S518" s="244"/>
      <c r="T518" s="24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6" t="s">
        <v>149</v>
      </c>
      <c r="AU518" s="246" t="s">
        <v>84</v>
      </c>
      <c r="AV518" s="13" t="s">
        <v>82</v>
      </c>
      <c r="AW518" s="13" t="s">
        <v>35</v>
      </c>
      <c r="AX518" s="13" t="s">
        <v>74</v>
      </c>
      <c r="AY518" s="246" t="s">
        <v>137</v>
      </c>
    </row>
    <row r="519" s="14" customFormat="1">
      <c r="A519" s="14"/>
      <c r="B519" s="247"/>
      <c r="C519" s="248"/>
      <c r="D519" s="233" t="s">
        <v>149</v>
      </c>
      <c r="E519" s="249" t="s">
        <v>28</v>
      </c>
      <c r="F519" s="250" t="s">
        <v>328</v>
      </c>
      <c r="G519" s="248"/>
      <c r="H519" s="251">
        <v>71</v>
      </c>
      <c r="I519" s="252"/>
      <c r="J519" s="248"/>
      <c r="K519" s="248"/>
      <c r="L519" s="253"/>
      <c r="M519" s="254"/>
      <c r="N519" s="255"/>
      <c r="O519" s="255"/>
      <c r="P519" s="255"/>
      <c r="Q519" s="255"/>
      <c r="R519" s="255"/>
      <c r="S519" s="255"/>
      <c r="T519" s="25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7" t="s">
        <v>149</v>
      </c>
      <c r="AU519" s="257" t="s">
        <v>84</v>
      </c>
      <c r="AV519" s="14" t="s">
        <v>84</v>
      </c>
      <c r="AW519" s="14" t="s">
        <v>35</v>
      </c>
      <c r="AX519" s="14" t="s">
        <v>82</v>
      </c>
      <c r="AY519" s="257" t="s">
        <v>137</v>
      </c>
    </row>
    <row r="520" s="2" customFormat="1" ht="16.5" customHeight="1">
      <c r="A520" s="40"/>
      <c r="B520" s="41"/>
      <c r="C520" s="220" t="s">
        <v>714</v>
      </c>
      <c r="D520" s="220" t="s">
        <v>140</v>
      </c>
      <c r="E520" s="221" t="s">
        <v>715</v>
      </c>
      <c r="F520" s="222" t="s">
        <v>716</v>
      </c>
      <c r="G520" s="223" t="s">
        <v>155</v>
      </c>
      <c r="H520" s="224">
        <v>71</v>
      </c>
      <c r="I520" s="225"/>
      <c r="J520" s="226">
        <f>ROUND(I520*H520,2)</f>
        <v>0</v>
      </c>
      <c r="K520" s="222" t="s">
        <v>144</v>
      </c>
      <c r="L520" s="46"/>
      <c r="M520" s="227" t="s">
        <v>28</v>
      </c>
      <c r="N520" s="228" t="s">
        <v>45</v>
      </c>
      <c r="O520" s="86"/>
      <c r="P520" s="229">
        <f>O520*H520</f>
        <v>0</v>
      </c>
      <c r="Q520" s="229">
        <v>0</v>
      </c>
      <c r="R520" s="229">
        <f>Q520*H520</f>
        <v>0</v>
      </c>
      <c r="S520" s="229">
        <v>0</v>
      </c>
      <c r="T520" s="230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31" t="s">
        <v>138</v>
      </c>
      <c r="AT520" s="231" t="s">
        <v>140</v>
      </c>
      <c r="AU520" s="231" t="s">
        <v>84</v>
      </c>
      <c r="AY520" s="19" t="s">
        <v>137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9" t="s">
        <v>82</v>
      </c>
      <c r="BK520" s="232">
        <f>ROUND(I520*H520,2)</f>
        <v>0</v>
      </c>
      <c r="BL520" s="19" t="s">
        <v>138</v>
      </c>
      <c r="BM520" s="231" t="s">
        <v>717</v>
      </c>
    </row>
    <row r="521" s="2" customFormat="1">
      <c r="A521" s="40"/>
      <c r="B521" s="41"/>
      <c r="C521" s="42"/>
      <c r="D521" s="233" t="s">
        <v>147</v>
      </c>
      <c r="E521" s="42"/>
      <c r="F521" s="234" t="s">
        <v>718</v>
      </c>
      <c r="G521" s="42"/>
      <c r="H521" s="42"/>
      <c r="I521" s="138"/>
      <c r="J521" s="42"/>
      <c r="K521" s="42"/>
      <c r="L521" s="46"/>
      <c r="M521" s="235"/>
      <c r="N521" s="236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147</v>
      </c>
      <c r="AU521" s="19" t="s">
        <v>84</v>
      </c>
    </row>
    <row r="522" s="2" customFormat="1" ht="16.5" customHeight="1">
      <c r="A522" s="40"/>
      <c r="B522" s="41"/>
      <c r="C522" s="220" t="s">
        <v>719</v>
      </c>
      <c r="D522" s="220" t="s">
        <v>140</v>
      </c>
      <c r="E522" s="221" t="s">
        <v>720</v>
      </c>
      <c r="F522" s="222" t="s">
        <v>721</v>
      </c>
      <c r="G522" s="223" t="s">
        <v>155</v>
      </c>
      <c r="H522" s="224">
        <v>71</v>
      </c>
      <c r="I522" s="225"/>
      <c r="J522" s="226">
        <f>ROUND(I522*H522,2)</f>
        <v>0</v>
      </c>
      <c r="K522" s="222" t="s">
        <v>144</v>
      </c>
      <c r="L522" s="46"/>
      <c r="M522" s="227" t="s">
        <v>28</v>
      </c>
      <c r="N522" s="228" t="s">
        <v>45</v>
      </c>
      <c r="O522" s="86"/>
      <c r="P522" s="229">
        <f>O522*H522</f>
        <v>0</v>
      </c>
      <c r="Q522" s="229">
        <v>0.00040000000000000002</v>
      </c>
      <c r="R522" s="229">
        <f>Q522*H522</f>
        <v>0.028400000000000002</v>
      </c>
      <c r="S522" s="229">
        <v>0</v>
      </c>
      <c r="T522" s="230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31" t="s">
        <v>138</v>
      </c>
      <c r="AT522" s="231" t="s">
        <v>140</v>
      </c>
      <c r="AU522" s="231" t="s">
        <v>84</v>
      </c>
      <c r="AY522" s="19" t="s">
        <v>137</v>
      </c>
      <c r="BE522" s="232">
        <f>IF(N522="základní",J522,0)</f>
        <v>0</v>
      </c>
      <c r="BF522" s="232">
        <f>IF(N522="snížená",J522,0)</f>
        <v>0</v>
      </c>
      <c r="BG522" s="232">
        <f>IF(N522="zákl. přenesená",J522,0)</f>
        <v>0</v>
      </c>
      <c r="BH522" s="232">
        <f>IF(N522="sníž. přenesená",J522,0)</f>
        <v>0</v>
      </c>
      <c r="BI522" s="232">
        <f>IF(N522="nulová",J522,0)</f>
        <v>0</v>
      </c>
      <c r="BJ522" s="19" t="s">
        <v>82</v>
      </c>
      <c r="BK522" s="232">
        <f>ROUND(I522*H522,2)</f>
        <v>0</v>
      </c>
      <c r="BL522" s="19" t="s">
        <v>138</v>
      </c>
      <c r="BM522" s="231" t="s">
        <v>722</v>
      </c>
    </row>
    <row r="523" s="2" customFormat="1">
      <c r="A523" s="40"/>
      <c r="B523" s="41"/>
      <c r="C523" s="42"/>
      <c r="D523" s="233" t="s">
        <v>147</v>
      </c>
      <c r="E523" s="42"/>
      <c r="F523" s="234" t="s">
        <v>723</v>
      </c>
      <c r="G523" s="42"/>
      <c r="H523" s="42"/>
      <c r="I523" s="138"/>
      <c r="J523" s="42"/>
      <c r="K523" s="42"/>
      <c r="L523" s="46"/>
      <c r="M523" s="235"/>
      <c r="N523" s="236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147</v>
      </c>
      <c r="AU523" s="19" t="s">
        <v>84</v>
      </c>
    </row>
    <row r="524" s="13" customFormat="1">
      <c r="A524" s="13"/>
      <c r="B524" s="237"/>
      <c r="C524" s="238"/>
      <c r="D524" s="233" t="s">
        <v>149</v>
      </c>
      <c r="E524" s="239" t="s">
        <v>28</v>
      </c>
      <c r="F524" s="240" t="s">
        <v>591</v>
      </c>
      <c r="G524" s="238"/>
      <c r="H524" s="239" t="s">
        <v>28</v>
      </c>
      <c r="I524" s="241"/>
      <c r="J524" s="238"/>
      <c r="K524" s="238"/>
      <c r="L524" s="242"/>
      <c r="M524" s="243"/>
      <c r="N524" s="244"/>
      <c r="O524" s="244"/>
      <c r="P524" s="244"/>
      <c r="Q524" s="244"/>
      <c r="R524" s="244"/>
      <c r="S524" s="244"/>
      <c r="T524" s="24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6" t="s">
        <v>149</v>
      </c>
      <c r="AU524" s="246" t="s">
        <v>84</v>
      </c>
      <c r="AV524" s="13" t="s">
        <v>82</v>
      </c>
      <c r="AW524" s="13" t="s">
        <v>35</v>
      </c>
      <c r="AX524" s="13" t="s">
        <v>74</v>
      </c>
      <c r="AY524" s="246" t="s">
        <v>137</v>
      </c>
    </row>
    <row r="525" s="14" customFormat="1">
      <c r="A525" s="14"/>
      <c r="B525" s="247"/>
      <c r="C525" s="248"/>
      <c r="D525" s="233" t="s">
        <v>149</v>
      </c>
      <c r="E525" s="249" t="s">
        <v>28</v>
      </c>
      <c r="F525" s="250" t="s">
        <v>328</v>
      </c>
      <c r="G525" s="248"/>
      <c r="H525" s="251">
        <v>71</v>
      </c>
      <c r="I525" s="252"/>
      <c r="J525" s="248"/>
      <c r="K525" s="248"/>
      <c r="L525" s="253"/>
      <c r="M525" s="254"/>
      <c r="N525" s="255"/>
      <c r="O525" s="255"/>
      <c r="P525" s="255"/>
      <c r="Q525" s="255"/>
      <c r="R525" s="255"/>
      <c r="S525" s="255"/>
      <c r="T525" s="25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7" t="s">
        <v>149</v>
      </c>
      <c r="AU525" s="257" t="s">
        <v>84</v>
      </c>
      <c r="AV525" s="14" t="s">
        <v>84</v>
      </c>
      <c r="AW525" s="14" t="s">
        <v>35</v>
      </c>
      <c r="AX525" s="14" t="s">
        <v>82</v>
      </c>
      <c r="AY525" s="257" t="s">
        <v>137</v>
      </c>
    </row>
    <row r="526" s="2" customFormat="1" ht="16.5" customHeight="1">
      <c r="A526" s="40"/>
      <c r="B526" s="41"/>
      <c r="C526" s="220" t="s">
        <v>724</v>
      </c>
      <c r="D526" s="220" t="s">
        <v>140</v>
      </c>
      <c r="E526" s="221" t="s">
        <v>725</v>
      </c>
      <c r="F526" s="222" t="s">
        <v>726</v>
      </c>
      <c r="G526" s="223" t="s">
        <v>266</v>
      </c>
      <c r="H526" s="224">
        <v>120</v>
      </c>
      <c r="I526" s="225"/>
      <c r="J526" s="226">
        <f>ROUND(I526*H526,2)</f>
        <v>0</v>
      </c>
      <c r="K526" s="222" t="s">
        <v>144</v>
      </c>
      <c r="L526" s="46"/>
      <c r="M526" s="227" t="s">
        <v>28</v>
      </c>
      <c r="N526" s="228" t="s">
        <v>45</v>
      </c>
      <c r="O526" s="86"/>
      <c r="P526" s="229">
        <f>O526*H526</f>
        <v>0</v>
      </c>
      <c r="Q526" s="229">
        <v>2.0000000000000002E-05</v>
      </c>
      <c r="R526" s="229">
        <f>Q526*H526</f>
        <v>0.0024000000000000002</v>
      </c>
      <c r="S526" s="229">
        <v>0</v>
      </c>
      <c r="T526" s="230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31" t="s">
        <v>145</v>
      </c>
      <c r="AT526" s="231" t="s">
        <v>140</v>
      </c>
      <c r="AU526" s="231" t="s">
        <v>84</v>
      </c>
      <c r="AY526" s="19" t="s">
        <v>137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9" t="s">
        <v>82</v>
      </c>
      <c r="BK526" s="232">
        <f>ROUND(I526*H526,2)</f>
        <v>0</v>
      </c>
      <c r="BL526" s="19" t="s">
        <v>145</v>
      </c>
      <c r="BM526" s="231" t="s">
        <v>727</v>
      </c>
    </row>
    <row r="527" s="2" customFormat="1">
      <c r="A527" s="40"/>
      <c r="B527" s="41"/>
      <c r="C527" s="42"/>
      <c r="D527" s="233" t="s">
        <v>147</v>
      </c>
      <c r="E527" s="42"/>
      <c r="F527" s="234" t="s">
        <v>728</v>
      </c>
      <c r="G527" s="42"/>
      <c r="H527" s="42"/>
      <c r="I527" s="138"/>
      <c r="J527" s="42"/>
      <c r="K527" s="42"/>
      <c r="L527" s="46"/>
      <c r="M527" s="235"/>
      <c r="N527" s="236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147</v>
      </c>
      <c r="AU527" s="19" t="s">
        <v>84</v>
      </c>
    </row>
    <row r="528" s="2" customFormat="1" ht="16.5" customHeight="1">
      <c r="A528" s="40"/>
      <c r="B528" s="41"/>
      <c r="C528" s="280" t="s">
        <v>729</v>
      </c>
      <c r="D528" s="280" t="s">
        <v>465</v>
      </c>
      <c r="E528" s="281" t="s">
        <v>730</v>
      </c>
      <c r="F528" s="282" t="s">
        <v>731</v>
      </c>
      <c r="G528" s="283" t="s">
        <v>155</v>
      </c>
      <c r="H528" s="284">
        <v>86</v>
      </c>
      <c r="I528" s="285"/>
      <c r="J528" s="286">
        <f>ROUND(I528*H528,2)</f>
        <v>0</v>
      </c>
      <c r="K528" s="282" t="s">
        <v>28</v>
      </c>
      <c r="L528" s="287"/>
      <c r="M528" s="288" t="s">
        <v>28</v>
      </c>
      <c r="N528" s="289" t="s">
        <v>45</v>
      </c>
      <c r="O528" s="86"/>
      <c r="P528" s="229">
        <f>O528*H528</f>
        <v>0</v>
      </c>
      <c r="Q528" s="229">
        <v>0.0033999999999999998</v>
      </c>
      <c r="R528" s="229">
        <f>Q528*H528</f>
        <v>0.29239999999999999</v>
      </c>
      <c r="S528" s="229">
        <v>0</v>
      </c>
      <c r="T528" s="230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31" t="s">
        <v>202</v>
      </c>
      <c r="AT528" s="231" t="s">
        <v>465</v>
      </c>
      <c r="AU528" s="231" t="s">
        <v>84</v>
      </c>
      <c r="AY528" s="19" t="s">
        <v>137</v>
      </c>
      <c r="BE528" s="232">
        <f>IF(N528="základní",J528,0)</f>
        <v>0</v>
      </c>
      <c r="BF528" s="232">
        <f>IF(N528="snížená",J528,0)</f>
        <v>0</v>
      </c>
      <c r="BG528" s="232">
        <f>IF(N528="zákl. přenesená",J528,0)</f>
        <v>0</v>
      </c>
      <c r="BH528" s="232">
        <f>IF(N528="sníž. přenesená",J528,0)</f>
        <v>0</v>
      </c>
      <c r="BI528" s="232">
        <f>IF(N528="nulová",J528,0)</f>
        <v>0</v>
      </c>
      <c r="BJ528" s="19" t="s">
        <v>82</v>
      </c>
      <c r="BK528" s="232">
        <f>ROUND(I528*H528,2)</f>
        <v>0</v>
      </c>
      <c r="BL528" s="19" t="s">
        <v>138</v>
      </c>
      <c r="BM528" s="231" t="s">
        <v>732</v>
      </c>
    </row>
    <row r="529" s="2" customFormat="1">
      <c r="A529" s="40"/>
      <c r="B529" s="41"/>
      <c r="C529" s="42"/>
      <c r="D529" s="233" t="s">
        <v>147</v>
      </c>
      <c r="E529" s="42"/>
      <c r="F529" s="234" t="s">
        <v>731</v>
      </c>
      <c r="G529" s="42"/>
      <c r="H529" s="42"/>
      <c r="I529" s="138"/>
      <c r="J529" s="42"/>
      <c r="K529" s="42"/>
      <c r="L529" s="46"/>
      <c r="M529" s="235"/>
      <c r="N529" s="236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147</v>
      </c>
      <c r="AU529" s="19" t="s">
        <v>84</v>
      </c>
    </row>
    <row r="530" s="13" customFormat="1">
      <c r="A530" s="13"/>
      <c r="B530" s="237"/>
      <c r="C530" s="238"/>
      <c r="D530" s="233" t="s">
        <v>149</v>
      </c>
      <c r="E530" s="239" t="s">
        <v>28</v>
      </c>
      <c r="F530" s="240" t="s">
        <v>733</v>
      </c>
      <c r="G530" s="238"/>
      <c r="H530" s="239" t="s">
        <v>28</v>
      </c>
      <c r="I530" s="241"/>
      <c r="J530" s="238"/>
      <c r="K530" s="238"/>
      <c r="L530" s="242"/>
      <c r="M530" s="243"/>
      <c r="N530" s="244"/>
      <c r="O530" s="244"/>
      <c r="P530" s="244"/>
      <c r="Q530" s="244"/>
      <c r="R530" s="244"/>
      <c r="S530" s="244"/>
      <c r="T530" s="24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6" t="s">
        <v>149</v>
      </c>
      <c r="AU530" s="246" t="s">
        <v>84</v>
      </c>
      <c r="AV530" s="13" t="s">
        <v>82</v>
      </c>
      <c r="AW530" s="13" t="s">
        <v>35</v>
      </c>
      <c r="AX530" s="13" t="s">
        <v>74</v>
      </c>
      <c r="AY530" s="246" t="s">
        <v>137</v>
      </c>
    </row>
    <row r="531" s="14" customFormat="1">
      <c r="A531" s="14"/>
      <c r="B531" s="247"/>
      <c r="C531" s="248"/>
      <c r="D531" s="233" t="s">
        <v>149</v>
      </c>
      <c r="E531" s="249" t="s">
        <v>28</v>
      </c>
      <c r="F531" s="250" t="s">
        <v>734</v>
      </c>
      <c r="G531" s="248"/>
      <c r="H531" s="251">
        <v>79</v>
      </c>
      <c r="I531" s="252"/>
      <c r="J531" s="248"/>
      <c r="K531" s="248"/>
      <c r="L531" s="253"/>
      <c r="M531" s="254"/>
      <c r="N531" s="255"/>
      <c r="O531" s="255"/>
      <c r="P531" s="255"/>
      <c r="Q531" s="255"/>
      <c r="R531" s="255"/>
      <c r="S531" s="255"/>
      <c r="T531" s="25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7" t="s">
        <v>149</v>
      </c>
      <c r="AU531" s="257" t="s">
        <v>84</v>
      </c>
      <c r="AV531" s="14" t="s">
        <v>84</v>
      </c>
      <c r="AW531" s="14" t="s">
        <v>35</v>
      </c>
      <c r="AX531" s="14" t="s">
        <v>74</v>
      </c>
      <c r="AY531" s="257" t="s">
        <v>137</v>
      </c>
    </row>
    <row r="532" s="13" customFormat="1">
      <c r="A532" s="13"/>
      <c r="B532" s="237"/>
      <c r="C532" s="238"/>
      <c r="D532" s="233" t="s">
        <v>149</v>
      </c>
      <c r="E532" s="239" t="s">
        <v>28</v>
      </c>
      <c r="F532" s="240" t="s">
        <v>735</v>
      </c>
      <c r="G532" s="238"/>
      <c r="H532" s="239" t="s">
        <v>28</v>
      </c>
      <c r="I532" s="241"/>
      <c r="J532" s="238"/>
      <c r="K532" s="238"/>
      <c r="L532" s="242"/>
      <c r="M532" s="243"/>
      <c r="N532" s="244"/>
      <c r="O532" s="244"/>
      <c r="P532" s="244"/>
      <c r="Q532" s="244"/>
      <c r="R532" s="244"/>
      <c r="S532" s="244"/>
      <c r="T532" s="24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6" t="s">
        <v>149</v>
      </c>
      <c r="AU532" s="246" t="s">
        <v>84</v>
      </c>
      <c r="AV532" s="13" t="s">
        <v>82</v>
      </c>
      <c r="AW532" s="13" t="s">
        <v>35</v>
      </c>
      <c r="AX532" s="13" t="s">
        <v>74</v>
      </c>
      <c r="AY532" s="246" t="s">
        <v>137</v>
      </c>
    </row>
    <row r="533" s="14" customFormat="1">
      <c r="A533" s="14"/>
      <c r="B533" s="247"/>
      <c r="C533" s="248"/>
      <c r="D533" s="233" t="s">
        <v>149</v>
      </c>
      <c r="E533" s="249" t="s">
        <v>28</v>
      </c>
      <c r="F533" s="250" t="s">
        <v>736</v>
      </c>
      <c r="G533" s="248"/>
      <c r="H533" s="251">
        <v>7</v>
      </c>
      <c r="I533" s="252"/>
      <c r="J533" s="248"/>
      <c r="K533" s="248"/>
      <c r="L533" s="253"/>
      <c r="M533" s="254"/>
      <c r="N533" s="255"/>
      <c r="O533" s="255"/>
      <c r="P533" s="255"/>
      <c r="Q533" s="255"/>
      <c r="R533" s="255"/>
      <c r="S533" s="255"/>
      <c r="T533" s="25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7" t="s">
        <v>149</v>
      </c>
      <c r="AU533" s="257" t="s">
        <v>84</v>
      </c>
      <c r="AV533" s="14" t="s">
        <v>84</v>
      </c>
      <c r="AW533" s="14" t="s">
        <v>35</v>
      </c>
      <c r="AX533" s="14" t="s">
        <v>74</v>
      </c>
      <c r="AY533" s="257" t="s">
        <v>137</v>
      </c>
    </row>
    <row r="534" s="15" customFormat="1">
      <c r="A534" s="15"/>
      <c r="B534" s="258"/>
      <c r="C534" s="259"/>
      <c r="D534" s="233" t="s">
        <v>149</v>
      </c>
      <c r="E534" s="260" t="s">
        <v>28</v>
      </c>
      <c r="F534" s="261" t="s">
        <v>163</v>
      </c>
      <c r="G534" s="259"/>
      <c r="H534" s="262">
        <v>86</v>
      </c>
      <c r="I534" s="263"/>
      <c r="J534" s="259"/>
      <c r="K534" s="259"/>
      <c r="L534" s="264"/>
      <c r="M534" s="265"/>
      <c r="N534" s="266"/>
      <c r="O534" s="266"/>
      <c r="P534" s="266"/>
      <c r="Q534" s="266"/>
      <c r="R534" s="266"/>
      <c r="S534" s="266"/>
      <c r="T534" s="267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8" t="s">
        <v>149</v>
      </c>
      <c r="AU534" s="268" t="s">
        <v>84</v>
      </c>
      <c r="AV534" s="15" t="s">
        <v>138</v>
      </c>
      <c r="AW534" s="15" t="s">
        <v>35</v>
      </c>
      <c r="AX534" s="15" t="s">
        <v>82</v>
      </c>
      <c r="AY534" s="268" t="s">
        <v>137</v>
      </c>
    </row>
    <row r="535" s="13" customFormat="1">
      <c r="A535" s="13"/>
      <c r="B535" s="237"/>
      <c r="C535" s="238"/>
      <c r="D535" s="233" t="s">
        <v>149</v>
      </c>
      <c r="E535" s="239" t="s">
        <v>28</v>
      </c>
      <c r="F535" s="240" t="s">
        <v>38</v>
      </c>
      <c r="G535" s="238"/>
      <c r="H535" s="239" t="s">
        <v>28</v>
      </c>
      <c r="I535" s="241"/>
      <c r="J535" s="238"/>
      <c r="K535" s="238"/>
      <c r="L535" s="242"/>
      <c r="M535" s="243"/>
      <c r="N535" s="244"/>
      <c r="O535" s="244"/>
      <c r="P535" s="244"/>
      <c r="Q535" s="244"/>
      <c r="R535" s="244"/>
      <c r="S535" s="244"/>
      <c r="T535" s="24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6" t="s">
        <v>149</v>
      </c>
      <c r="AU535" s="246" t="s">
        <v>84</v>
      </c>
      <c r="AV535" s="13" t="s">
        <v>82</v>
      </c>
      <c r="AW535" s="13" t="s">
        <v>35</v>
      </c>
      <c r="AX535" s="13" t="s">
        <v>74</v>
      </c>
      <c r="AY535" s="246" t="s">
        <v>137</v>
      </c>
    </row>
    <row r="536" s="13" customFormat="1">
      <c r="A536" s="13"/>
      <c r="B536" s="237"/>
      <c r="C536" s="238"/>
      <c r="D536" s="233" t="s">
        <v>149</v>
      </c>
      <c r="E536" s="239" t="s">
        <v>28</v>
      </c>
      <c r="F536" s="240" t="s">
        <v>737</v>
      </c>
      <c r="G536" s="238"/>
      <c r="H536" s="239" t="s">
        <v>28</v>
      </c>
      <c r="I536" s="241"/>
      <c r="J536" s="238"/>
      <c r="K536" s="238"/>
      <c r="L536" s="242"/>
      <c r="M536" s="243"/>
      <c r="N536" s="244"/>
      <c r="O536" s="244"/>
      <c r="P536" s="244"/>
      <c r="Q536" s="244"/>
      <c r="R536" s="244"/>
      <c r="S536" s="244"/>
      <c r="T536" s="24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6" t="s">
        <v>149</v>
      </c>
      <c r="AU536" s="246" t="s">
        <v>84</v>
      </c>
      <c r="AV536" s="13" t="s">
        <v>82</v>
      </c>
      <c r="AW536" s="13" t="s">
        <v>35</v>
      </c>
      <c r="AX536" s="13" t="s">
        <v>74</v>
      </c>
      <c r="AY536" s="246" t="s">
        <v>137</v>
      </c>
    </row>
    <row r="537" s="13" customFormat="1">
      <c r="A537" s="13"/>
      <c r="B537" s="237"/>
      <c r="C537" s="238"/>
      <c r="D537" s="233" t="s">
        <v>149</v>
      </c>
      <c r="E537" s="239" t="s">
        <v>28</v>
      </c>
      <c r="F537" s="240" t="s">
        <v>738</v>
      </c>
      <c r="G537" s="238"/>
      <c r="H537" s="239" t="s">
        <v>28</v>
      </c>
      <c r="I537" s="241"/>
      <c r="J537" s="238"/>
      <c r="K537" s="238"/>
      <c r="L537" s="242"/>
      <c r="M537" s="243"/>
      <c r="N537" s="244"/>
      <c r="O537" s="244"/>
      <c r="P537" s="244"/>
      <c r="Q537" s="244"/>
      <c r="R537" s="244"/>
      <c r="S537" s="244"/>
      <c r="T537" s="24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6" t="s">
        <v>149</v>
      </c>
      <c r="AU537" s="246" t="s">
        <v>84</v>
      </c>
      <c r="AV537" s="13" t="s">
        <v>82</v>
      </c>
      <c r="AW537" s="13" t="s">
        <v>35</v>
      </c>
      <c r="AX537" s="13" t="s">
        <v>74</v>
      </c>
      <c r="AY537" s="246" t="s">
        <v>137</v>
      </c>
    </row>
    <row r="538" s="13" customFormat="1">
      <c r="A538" s="13"/>
      <c r="B538" s="237"/>
      <c r="C538" s="238"/>
      <c r="D538" s="233" t="s">
        <v>149</v>
      </c>
      <c r="E538" s="239" t="s">
        <v>28</v>
      </c>
      <c r="F538" s="240" t="s">
        <v>739</v>
      </c>
      <c r="G538" s="238"/>
      <c r="H538" s="239" t="s">
        <v>28</v>
      </c>
      <c r="I538" s="241"/>
      <c r="J538" s="238"/>
      <c r="K538" s="238"/>
      <c r="L538" s="242"/>
      <c r="M538" s="243"/>
      <c r="N538" s="244"/>
      <c r="O538" s="244"/>
      <c r="P538" s="244"/>
      <c r="Q538" s="244"/>
      <c r="R538" s="244"/>
      <c r="S538" s="244"/>
      <c r="T538" s="24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6" t="s">
        <v>149</v>
      </c>
      <c r="AU538" s="246" t="s">
        <v>84</v>
      </c>
      <c r="AV538" s="13" t="s">
        <v>82</v>
      </c>
      <c r="AW538" s="13" t="s">
        <v>35</v>
      </c>
      <c r="AX538" s="13" t="s">
        <v>74</v>
      </c>
      <c r="AY538" s="246" t="s">
        <v>137</v>
      </c>
    </row>
    <row r="539" s="13" customFormat="1">
      <c r="A539" s="13"/>
      <c r="B539" s="237"/>
      <c r="C539" s="238"/>
      <c r="D539" s="233" t="s">
        <v>149</v>
      </c>
      <c r="E539" s="239" t="s">
        <v>28</v>
      </c>
      <c r="F539" s="240" t="s">
        <v>740</v>
      </c>
      <c r="G539" s="238"/>
      <c r="H539" s="239" t="s">
        <v>28</v>
      </c>
      <c r="I539" s="241"/>
      <c r="J539" s="238"/>
      <c r="K539" s="238"/>
      <c r="L539" s="242"/>
      <c r="M539" s="243"/>
      <c r="N539" s="244"/>
      <c r="O539" s="244"/>
      <c r="P539" s="244"/>
      <c r="Q539" s="244"/>
      <c r="R539" s="244"/>
      <c r="S539" s="244"/>
      <c r="T539" s="24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6" t="s">
        <v>149</v>
      </c>
      <c r="AU539" s="246" t="s">
        <v>84</v>
      </c>
      <c r="AV539" s="13" t="s">
        <v>82</v>
      </c>
      <c r="AW539" s="13" t="s">
        <v>35</v>
      </c>
      <c r="AX539" s="13" t="s">
        <v>74</v>
      </c>
      <c r="AY539" s="246" t="s">
        <v>137</v>
      </c>
    </row>
    <row r="540" s="2" customFormat="1" ht="16.5" customHeight="1">
      <c r="A540" s="40"/>
      <c r="B540" s="41"/>
      <c r="C540" s="220" t="s">
        <v>741</v>
      </c>
      <c r="D540" s="220" t="s">
        <v>140</v>
      </c>
      <c r="E540" s="221" t="s">
        <v>742</v>
      </c>
      <c r="F540" s="222" t="s">
        <v>743</v>
      </c>
      <c r="G540" s="223" t="s">
        <v>266</v>
      </c>
      <c r="H540" s="224">
        <v>39</v>
      </c>
      <c r="I540" s="225"/>
      <c r="J540" s="226">
        <f>ROUND(I540*H540,2)</f>
        <v>0</v>
      </c>
      <c r="K540" s="222" t="s">
        <v>144</v>
      </c>
      <c r="L540" s="46"/>
      <c r="M540" s="227" t="s">
        <v>28</v>
      </c>
      <c r="N540" s="228" t="s">
        <v>45</v>
      </c>
      <c r="O540" s="86"/>
      <c r="P540" s="229">
        <f>O540*H540</f>
        <v>0</v>
      </c>
      <c r="Q540" s="229">
        <v>3.0000000000000001E-05</v>
      </c>
      <c r="R540" s="229">
        <f>Q540*H540</f>
        <v>0.00117</v>
      </c>
      <c r="S540" s="229">
        <v>0</v>
      </c>
      <c r="T540" s="230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31" t="s">
        <v>138</v>
      </c>
      <c r="AT540" s="231" t="s">
        <v>140</v>
      </c>
      <c r="AU540" s="231" t="s">
        <v>84</v>
      </c>
      <c r="AY540" s="19" t="s">
        <v>137</v>
      </c>
      <c r="BE540" s="232">
        <f>IF(N540="základní",J540,0)</f>
        <v>0</v>
      </c>
      <c r="BF540" s="232">
        <f>IF(N540="snížená",J540,0)</f>
        <v>0</v>
      </c>
      <c r="BG540" s="232">
        <f>IF(N540="zákl. přenesená",J540,0)</f>
        <v>0</v>
      </c>
      <c r="BH540" s="232">
        <f>IF(N540="sníž. přenesená",J540,0)</f>
        <v>0</v>
      </c>
      <c r="BI540" s="232">
        <f>IF(N540="nulová",J540,0)</f>
        <v>0</v>
      </c>
      <c r="BJ540" s="19" t="s">
        <v>82</v>
      </c>
      <c r="BK540" s="232">
        <f>ROUND(I540*H540,2)</f>
        <v>0</v>
      </c>
      <c r="BL540" s="19" t="s">
        <v>138</v>
      </c>
      <c r="BM540" s="231" t="s">
        <v>744</v>
      </c>
    </row>
    <row r="541" s="2" customFormat="1">
      <c r="A541" s="40"/>
      <c r="B541" s="41"/>
      <c r="C541" s="42"/>
      <c r="D541" s="233" t="s">
        <v>147</v>
      </c>
      <c r="E541" s="42"/>
      <c r="F541" s="234" t="s">
        <v>745</v>
      </c>
      <c r="G541" s="42"/>
      <c r="H541" s="42"/>
      <c r="I541" s="138"/>
      <c r="J541" s="42"/>
      <c r="K541" s="42"/>
      <c r="L541" s="46"/>
      <c r="M541" s="235"/>
      <c r="N541" s="236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147</v>
      </c>
      <c r="AU541" s="19" t="s">
        <v>84</v>
      </c>
    </row>
    <row r="542" s="13" customFormat="1">
      <c r="A542" s="13"/>
      <c r="B542" s="237"/>
      <c r="C542" s="238"/>
      <c r="D542" s="233" t="s">
        <v>149</v>
      </c>
      <c r="E542" s="239" t="s">
        <v>28</v>
      </c>
      <c r="F542" s="240" t="s">
        <v>746</v>
      </c>
      <c r="G542" s="238"/>
      <c r="H542" s="239" t="s">
        <v>28</v>
      </c>
      <c r="I542" s="241"/>
      <c r="J542" s="238"/>
      <c r="K542" s="238"/>
      <c r="L542" s="242"/>
      <c r="M542" s="243"/>
      <c r="N542" s="244"/>
      <c r="O542" s="244"/>
      <c r="P542" s="244"/>
      <c r="Q542" s="244"/>
      <c r="R542" s="244"/>
      <c r="S542" s="244"/>
      <c r="T542" s="24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6" t="s">
        <v>149</v>
      </c>
      <c r="AU542" s="246" t="s">
        <v>84</v>
      </c>
      <c r="AV542" s="13" t="s">
        <v>82</v>
      </c>
      <c r="AW542" s="13" t="s">
        <v>35</v>
      </c>
      <c r="AX542" s="13" t="s">
        <v>74</v>
      </c>
      <c r="AY542" s="246" t="s">
        <v>137</v>
      </c>
    </row>
    <row r="543" s="14" customFormat="1">
      <c r="A543" s="14"/>
      <c r="B543" s="247"/>
      <c r="C543" s="248"/>
      <c r="D543" s="233" t="s">
        <v>149</v>
      </c>
      <c r="E543" s="249" t="s">
        <v>28</v>
      </c>
      <c r="F543" s="250" t="s">
        <v>747</v>
      </c>
      <c r="G543" s="248"/>
      <c r="H543" s="251">
        <v>38.700000000000003</v>
      </c>
      <c r="I543" s="252"/>
      <c r="J543" s="248"/>
      <c r="K543" s="248"/>
      <c r="L543" s="253"/>
      <c r="M543" s="254"/>
      <c r="N543" s="255"/>
      <c r="O543" s="255"/>
      <c r="P543" s="255"/>
      <c r="Q543" s="255"/>
      <c r="R543" s="255"/>
      <c r="S543" s="255"/>
      <c r="T543" s="25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7" t="s">
        <v>149</v>
      </c>
      <c r="AU543" s="257" t="s">
        <v>84</v>
      </c>
      <c r="AV543" s="14" t="s">
        <v>84</v>
      </c>
      <c r="AW543" s="14" t="s">
        <v>35</v>
      </c>
      <c r="AX543" s="14" t="s">
        <v>74</v>
      </c>
      <c r="AY543" s="257" t="s">
        <v>137</v>
      </c>
    </row>
    <row r="544" s="14" customFormat="1">
      <c r="A544" s="14"/>
      <c r="B544" s="247"/>
      <c r="C544" s="248"/>
      <c r="D544" s="233" t="s">
        <v>149</v>
      </c>
      <c r="E544" s="249" t="s">
        <v>28</v>
      </c>
      <c r="F544" s="250" t="s">
        <v>748</v>
      </c>
      <c r="G544" s="248"/>
      <c r="H544" s="251">
        <v>0.29999999999999999</v>
      </c>
      <c r="I544" s="252"/>
      <c r="J544" s="248"/>
      <c r="K544" s="248"/>
      <c r="L544" s="253"/>
      <c r="M544" s="254"/>
      <c r="N544" s="255"/>
      <c r="O544" s="255"/>
      <c r="P544" s="255"/>
      <c r="Q544" s="255"/>
      <c r="R544" s="255"/>
      <c r="S544" s="255"/>
      <c r="T544" s="25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7" t="s">
        <v>149</v>
      </c>
      <c r="AU544" s="257" t="s">
        <v>84</v>
      </c>
      <c r="AV544" s="14" t="s">
        <v>84</v>
      </c>
      <c r="AW544" s="14" t="s">
        <v>35</v>
      </c>
      <c r="AX544" s="14" t="s">
        <v>74</v>
      </c>
      <c r="AY544" s="257" t="s">
        <v>137</v>
      </c>
    </row>
    <row r="545" s="15" customFormat="1">
      <c r="A545" s="15"/>
      <c r="B545" s="258"/>
      <c r="C545" s="259"/>
      <c r="D545" s="233" t="s">
        <v>149</v>
      </c>
      <c r="E545" s="260" t="s">
        <v>28</v>
      </c>
      <c r="F545" s="261" t="s">
        <v>163</v>
      </c>
      <c r="G545" s="259"/>
      <c r="H545" s="262">
        <v>39</v>
      </c>
      <c r="I545" s="263"/>
      <c r="J545" s="259"/>
      <c r="K545" s="259"/>
      <c r="L545" s="264"/>
      <c r="M545" s="265"/>
      <c r="N545" s="266"/>
      <c r="O545" s="266"/>
      <c r="P545" s="266"/>
      <c r="Q545" s="266"/>
      <c r="R545" s="266"/>
      <c r="S545" s="266"/>
      <c r="T545" s="267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8" t="s">
        <v>149</v>
      </c>
      <c r="AU545" s="268" t="s">
        <v>84</v>
      </c>
      <c r="AV545" s="15" t="s">
        <v>138</v>
      </c>
      <c r="AW545" s="15" t="s">
        <v>35</v>
      </c>
      <c r="AX545" s="15" t="s">
        <v>82</v>
      </c>
      <c r="AY545" s="268" t="s">
        <v>137</v>
      </c>
    </row>
    <row r="546" s="2" customFormat="1" ht="16.5" customHeight="1">
      <c r="A546" s="40"/>
      <c r="B546" s="41"/>
      <c r="C546" s="220" t="s">
        <v>749</v>
      </c>
      <c r="D546" s="220" t="s">
        <v>140</v>
      </c>
      <c r="E546" s="221" t="s">
        <v>750</v>
      </c>
      <c r="F546" s="222" t="s">
        <v>751</v>
      </c>
      <c r="G546" s="223" t="s">
        <v>266</v>
      </c>
      <c r="H546" s="224">
        <v>39</v>
      </c>
      <c r="I546" s="225"/>
      <c r="J546" s="226">
        <f>ROUND(I546*H546,2)</f>
        <v>0</v>
      </c>
      <c r="K546" s="222" t="s">
        <v>144</v>
      </c>
      <c r="L546" s="46"/>
      <c r="M546" s="227" t="s">
        <v>28</v>
      </c>
      <c r="N546" s="228" t="s">
        <v>45</v>
      </c>
      <c r="O546" s="86"/>
      <c r="P546" s="229">
        <f>O546*H546</f>
        <v>0</v>
      </c>
      <c r="Q546" s="229">
        <v>1.0000000000000001E-05</v>
      </c>
      <c r="R546" s="229">
        <f>Q546*H546</f>
        <v>0.00039000000000000005</v>
      </c>
      <c r="S546" s="229">
        <v>0</v>
      </c>
      <c r="T546" s="230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31" t="s">
        <v>138</v>
      </c>
      <c r="AT546" s="231" t="s">
        <v>140</v>
      </c>
      <c r="AU546" s="231" t="s">
        <v>84</v>
      </c>
      <c r="AY546" s="19" t="s">
        <v>137</v>
      </c>
      <c r="BE546" s="232">
        <f>IF(N546="základní",J546,0)</f>
        <v>0</v>
      </c>
      <c r="BF546" s="232">
        <f>IF(N546="snížená",J546,0)</f>
        <v>0</v>
      </c>
      <c r="BG546" s="232">
        <f>IF(N546="zákl. přenesená",J546,0)</f>
        <v>0</v>
      </c>
      <c r="BH546" s="232">
        <f>IF(N546="sníž. přenesená",J546,0)</f>
        <v>0</v>
      </c>
      <c r="BI546" s="232">
        <f>IF(N546="nulová",J546,0)</f>
        <v>0</v>
      </c>
      <c r="BJ546" s="19" t="s">
        <v>82</v>
      </c>
      <c r="BK546" s="232">
        <f>ROUND(I546*H546,2)</f>
        <v>0</v>
      </c>
      <c r="BL546" s="19" t="s">
        <v>138</v>
      </c>
      <c r="BM546" s="231" t="s">
        <v>752</v>
      </c>
    </row>
    <row r="547" s="2" customFormat="1">
      <c r="A547" s="40"/>
      <c r="B547" s="41"/>
      <c r="C547" s="42"/>
      <c r="D547" s="233" t="s">
        <v>147</v>
      </c>
      <c r="E547" s="42"/>
      <c r="F547" s="234" t="s">
        <v>753</v>
      </c>
      <c r="G547" s="42"/>
      <c r="H547" s="42"/>
      <c r="I547" s="138"/>
      <c r="J547" s="42"/>
      <c r="K547" s="42"/>
      <c r="L547" s="46"/>
      <c r="M547" s="235"/>
      <c r="N547" s="236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147</v>
      </c>
      <c r="AU547" s="19" t="s">
        <v>84</v>
      </c>
    </row>
    <row r="548" s="13" customFormat="1">
      <c r="A548" s="13"/>
      <c r="B548" s="237"/>
      <c r="C548" s="238"/>
      <c r="D548" s="233" t="s">
        <v>149</v>
      </c>
      <c r="E548" s="239" t="s">
        <v>28</v>
      </c>
      <c r="F548" s="240" t="s">
        <v>754</v>
      </c>
      <c r="G548" s="238"/>
      <c r="H548" s="239" t="s">
        <v>28</v>
      </c>
      <c r="I548" s="241"/>
      <c r="J548" s="238"/>
      <c r="K548" s="238"/>
      <c r="L548" s="242"/>
      <c r="M548" s="243"/>
      <c r="N548" s="244"/>
      <c r="O548" s="244"/>
      <c r="P548" s="244"/>
      <c r="Q548" s="244"/>
      <c r="R548" s="244"/>
      <c r="S548" s="244"/>
      <c r="T548" s="24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6" t="s">
        <v>149</v>
      </c>
      <c r="AU548" s="246" t="s">
        <v>84</v>
      </c>
      <c r="AV548" s="13" t="s">
        <v>82</v>
      </c>
      <c r="AW548" s="13" t="s">
        <v>35</v>
      </c>
      <c r="AX548" s="13" t="s">
        <v>74</v>
      </c>
      <c r="AY548" s="246" t="s">
        <v>137</v>
      </c>
    </row>
    <row r="549" s="13" customFormat="1">
      <c r="A549" s="13"/>
      <c r="B549" s="237"/>
      <c r="C549" s="238"/>
      <c r="D549" s="233" t="s">
        <v>149</v>
      </c>
      <c r="E549" s="239" t="s">
        <v>28</v>
      </c>
      <c r="F549" s="240" t="s">
        <v>755</v>
      </c>
      <c r="G549" s="238"/>
      <c r="H549" s="239" t="s">
        <v>28</v>
      </c>
      <c r="I549" s="241"/>
      <c r="J549" s="238"/>
      <c r="K549" s="238"/>
      <c r="L549" s="242"/>
      <c r="M549" s="243"/>
      <c r="N549" s="244"/>
      <c r="O549" s="244"/>
      <c r="P549" s="244"/>
      <c r="Q549" s="244"/>
      <c r="R549" s="244"/>
      <c r="S549" s="244"/>
      <c r="T549" s="24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6" t="s">
        <v>149</v>
      </c>
      <c r="AU549" s="246" t="s">
        <v>84</v>
      </c>
      <c r="AV549" s="13" t="s">
        <v>82</v>
      </c>
      <c r="AW549" s="13" t="s">
        <v>35</v>
      </c>
      <c r="AX549" s="13" t="s">
        <v>74</v>
      </c>
      <c r="AY549" s="246" t="s">
        <v>137</v>
      </c>
    </row>
    <row r="550" s="14" customFormat="1">
      <c r="A550" s="14"/>
      <c r="B550" s="247"/>
      <c r="C550" s="248"/>
      <c r="D550" s="233" t="s">
        <v>149</v>
      </c>
      <c r="E550" s="249" t="s">
        <v>28</v>
      </c>
      <c r="F550" s="250" t="s">
        <v>756</v>
      </c>
      <c r="G550" s="248"/>
      <c r="H550" s="251">
        <v>39</v>
      </c>
      <c r="I550" s="252"/>
      <c r="J550" s="248"/>
      <c r="K550" s="248"/>
      <c r="L550" s="253"/>
      <c r="M550" s="254"/>
      <c r="N550" s="255"/>
      <c r="O550" s="255"/>
      <c r="P550" s="255"/>
      <c r="Q550" s="255"/>
      <c r="R550" s="255"/>
      <c r="S550" s="255"/>
      <c r="T550" s="25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7" t="s">
        <v>149</v>
      </c>
      <c r="AU550" s="257" t="s">
        <v>84</v>
      </c>
      <c r="AV550" s="14" t="s">
        <v>84</v>
      </c>
      <c r="AW550" s="14" t="s">
        <v>35</v>
      </c>
      <c r="AX550" s="14" t="s">
        <v>82</v>
      </c>
      <c r="AY550" s="257" t="s">
        <v>137</v>
      </c>
    </row>
    <row r="551" s="2" customFormat="1" ht="16.5" customHeight="1">
      <c r="A551" s="40"/>
      <c r="B551" s="41"/>
      <c r="C551" s="280" t="s">
        <v>757</v>
      </c>
      <c r="D551" s="280" t="s">
        <v>465</v>
      </c>
      <c r="E551" s="281" t="s">
        <v>758</v>
      </c>
      <c r="F551" s="282" t="s">
        <v>759</v>
      </c>
      <c r="G551" s="283" t="s">
        <v>266</v>
      </c>
      <c r="H551" s="284">
        <v>43</v>
      </c>
      <c r="I551" s="285"/>
      <c r="J551" s="286">
        <f>ROUND(I551*H551,2)</f>
        <v>0</v>
      </c>
      <c r="K551" s="282" t="s">
        <v>28</v>
      </c>
      <c r="L551" s="287"/>
      <c r="M551" s="288" t="s">
        <v>28</v>
      </c>
      <c r="N551" s="289" t="s">
        <v>45</v>
      </c>
      <c r="O551" s="86"/>
      <c r="P551" s="229">
        <f>O551*H551</f>
        <v>0</v>
      </c>
      <c r="Q551" s="229">
        <v>0.00022000000000000001</v>
      </c>
      <c r="R551" s="229">
        <f>Q551*H551</f>
        <v>0.0094599999999999997</v>
      </c>
      <c r="S551" s="229">
        <v>0</v>
      </c>
      <c r="T551" s="230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31" t="s">
        <v>202</v>
      </c>
      <c r="AT551" s="231" t="s">
        <v>465</v>
      </c>
      <c r="AU551" s="231" t="s">
        <v>84</v>
      </c>
      <c r="AY551" s="19" t="s">
        <v>137</v>
      </c>
      <c r="BE551" s="232">
        <f>IF(N551="základní",J551,0)</f>
        <v>0</v>
      </c>
      <c r="BF551" s="232">
        <f>IF(N551="snížená",J551,0)</f>
        <v>0</v>
      </c>
      <c r="BG551" s="232">
        <f>IF(N551="zákl. přenesená",J551,0)</f>
        <v>0</v>
      </c>
      <c r="BH551" s="232">
        <f>IF(N551="sníž. přenesená",J551,0)</f>
        <v>0</v>
      </c>
      <c r="BI551" s="232">
        <f>IF(N551="nulová",J551,0)</f>
        <v>0</v>
      </c>
      <c r="BJ551" s="19" t="s">
        <v>82</v>
      </c>
      <c r="BK551" s="232">
        <f>ROUND(I551*H551,2)</f>
        <v>0</v>
      </c>
      <c r="BL551" s="19" t="s">
        <v>138</v>
      </c>
      <c r="BM551" s="231" t="s">
        <v>760</v>
      </c>
    </row>
    <row r="552" s="2" customFormat="1">
      <c r="A552" s="40"/>
      <c r="B552" s="41"/>
      <c r="C552" s="42"/>
      <c r="D552" s="233" t="s">
        <v>147</v>
      </c>
      <c r="E552" s="42"/>
      <c r="F552" s="234" t="s">
        <v>759</v>
      </c>
      <c r="G552" s="42"/>
      <c r="H552" s="42"/>
      <c r="I552" s="138"/>
      <c r="J552" s="42"/>
      <c r="K552" s="42"/>
      <c r="L552" s="46"/>
      <c r="M552" s="235"/>
      <c r="N552" s="236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147</v>
      </c>
      <c r="AU552" s="19" t="s">
        <v>84</v>
      </c>
    </row>
    <row r="553" s="13" customFormat="1">
      <c r="A553" s="13"/>
      <c r="B553" s="237"/>
      <c r="C553" s="238"/>
      <c r="D553" s="233" t="s">
        <v>149</v>
      </c>
      <c r="E553" s="239" t="s">
        <v>28</v>
      </c>
      <c r="F553" s="240" t="s">
        <v>761</v>
      </c>
      <c r="G553" s="238"/>
      <c r="H553" s="239" t="s">
        <v>28</v>
      </c>
      <c r="I553" s="241"/>
      <c r="J553" s="238"/>
      <c r="K553" s="238"/>
      <c r="L553" s="242"/>
      <c r="M553" s="243"/>
      <c r="N553" s="244"/>
      <c r="O553" s="244"/>
      <c r="P553" s="244"/>
      <c r="Q553" s="244"/>
      <c r="R553" s="244"/>
      <c r="S553" s="244"/>
      <c r="T553" s="245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6" t="s">
        <v>149</v>
      </c>
      <c r="AU553" s="246" t="s">
        <v>84</v>
      </c>
      <c r="AV553" s="13" t="s">
        <v>82</v>
      </c>
      <c r="AW553" s="13" t="s">
        <v>35</v>
      </c>
      <c r="AX553" s="13" t="s">
        <v>74</v>
      </c>
      <c r="AY553" s="246" t="s">
        <v>137</v>
      </c>
    </row>
    <row r="554" s="14" customFormat="1">
      <c r="A554" s="14"/>
      <c r="B554" s="247"/>
      <c r="C554" s="248"/>
      <c r="D554" s="233" t="s">
        <v>149</v>
      </c>
      <c r="E554" s="249" t="s">
        <v>28</v>
      </c>
      <c r="F554" s="250" t="s">
        <v>762</v>
      </c>
      <c r="G554" s="248"/>
      <c r="H554" s="251">
        <v>43</v>
      </c>
      <c r="I554" s="252"/>
      <c r="J554" s="248"/>
      <c r="K554" s="248"/>
      <c r="L554" s="253"/>
      <c r="M554" s="254"/>
      <c r="N554" s="255"/>
      <c r="O554" s="255"/>
      <c r="P554" s="255"/>
      <c r="Q554" s="255"/>
      <c r="R554" s="255"/>
      <c r="S554" s="255"/>
      <c r="T554" s="25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7" t="s">
        <v>149</v>
      </c>
      <c r="AU554" s="257" t="s">
        <v>84</v>
      </c>
      <c r="AV554" s="14" t="s">
        <v>84</v>
      </c>
      <c r="AW554" s="14" t="s">
        <v>35</v>
      </c>
      <c r="AX554" s="14" t="s">
        <v>82</v>
      </c>
      <c r="AY554" s="257" t="s">
        <v>137</v>
      </c>
    </row>
    <row r="555" s="2" customFormat="1" ht="16.5" customHeight="1">
      <c r="A555" s="40"/>
      <c r="B555" s="41"/>
      <c r="C555" s="220" t="s">
        <v>763</v>
      </c>
      <c r="D555" s="220" t="s">
        <v>140</v>
      </c>
      <c r="E555" s="221" t="s">
        <v>764</v>
      </c>
      <c r="F555" s="222" t="s">
        <v>765</v>
      </c>
      <c r="G555" s="223" t="s">
        <v>266</v>
      </c>
      <c r="H555" s="224">
        <v>0.90000000000000002</v>
      </c>
      <c r="I555" s="225"/>
      <c r="J555" s="226">
        <f>ROUND(I555*H555,2)</f>
        <v>0</v>
      </c>
      <c r="K555" s="222" t="s">
        <v>144</v>
      </c>
      <c r="L555" s="46"/>
      <c r="M555" s="227" t="s">
        <v>28</v>
      </c>
      <c r="N555" s="228" t="s">
        <v>45</v>
      </c>
      <c r="O555" s="86"/>
      <c r="P555" s="229">
        <f>O555*H555</f>
        <v>0</v>
      </c>
      <c r="Q555" s="229">
        <v>0</v>
      </c>
      <c r="R555" s="229">
        <f>Q555*H555</f>
        <v>0</v>
      </c>
      <c r="S555" s="229">
        <v>0</v>
      </c>
      <c r="T555" s="230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31" t="s">
        <v>145</v>
      </c>
      <c r="AT555" s="231" t="s">
        <v>140</v>
      </c>
      <c r="AU555" s="231" t="s">
        <v>84</v>
      </c>
      <c r="AY555" s="19" t="s">
        <v>137</v>
      </c>
      <c r="BE555" s="232">
        <f>IF(N555="základní",J555,0)</f>
        <v>0</v>
      </c>
      <c r="BF555" s="232">
        <f>IF(N555="snížená",J555,0)</f>
        <v>0</v>
      </c>
      <c r="BG555" s="232">
        <f>IF(N555="zákl. přenesená",J555,0)</f>
        <v>0</v>
      </c>
      <c r="BH555" s="232">
        <f>IF(N555="sníž. přenesená",J555,0)</f>
        <v>0</v>
      </c>
      <c r="BI555" s="232">
        <f>IF(N555="nulová",J555,0)</f>
        <v>0</v>
      </c>
      <c r="BJ555" s="19" t="s">
        <v>82</v>
      </c>
      <c r="BK555" s="232">
        <f>ROUND(I555*H555,2)</f>
        <v>0</v>
      </c>
      <c r="BL555" s="19" t="s">
        <v>145</v>
      </c>
      <c r="BM555" s="231" t="s">
        <v>766</v>
      </c>
    </row>
    <row r="556" s="2" customFormat="1">
      <c r="A556" s="40"/>
      <c r="B556" s="41"/>
      <c r="C556" s="42"/>
      <c r="D556" s="233" t="s">
        <v>147</v>
      </c>
      <c r="E556" s="42"/>
      <c r="F556" s="234" t="s">
        <v>767</v>
      </c>
      <c r="G556" s="42"/>
      <c r="H556" s="42"/>
      <c r="I556" s="138"/>
      <c r="J556" s="42"/>
      <c r="K556" s="42"/>
      <c r="L556" s="46"/>
      <c r="M556" s="235"/>
      <c r="N556" s="236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147</v>
      </c>
      <c r="AU556" s="19" t="s">
        <v>84</v>
      </c>
    </row>
    <row r="557" s="13" customFormat="1">
      <c r="A557" s="13"/>
      <c r="B557" s="237"/>
      <c r="C557" s="238"/>
      <c r="D557" s="233" t="s">
        <v>149</v>
      </c>
      <c r="E557" s="239" t="s">
        <v>28</v>
      </c>
      <c r="F557" s="240" t="s">
        <v>768</v>
      </c>
      <c r="G557" s="238"/>
      <c r="H557" s="239" t="s">
        <v>28</v>
      </c>
      <c r="I557" s="241"/>
      <c r="J557" s="238"/>
      <c r="K557" s="238"/>
      <c r="L557" s="242"/>
      <c r="M557" s="243"/>
      <c r="N557" s="244"/>
      <c r="O557" s="244"/>
      <c r="P557" s="244"/>
      <c r="Q557" s="244"/>
      <c r="R557" s="244"/>
      <c r="S557" s="244"/>
      <c r="T557" s="24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6" t="s">
        <v>149</v>
      </c>
      <c r="AU557" s="246" t="s">
        <v>84</v>
      </c>
      <c r="AV557" s="13" t="s">
        <v>82</v>
      </c>
      <c r="AW557" s="13" t="s">
        <v>35</v>
      </c>
      <c r="AX557" s="13" t="s">
        <v>74</v>
      </c>
      <c r="AY557" s="246" t="s">
        <v>137</v>
      </c>
    </row>
    <row r="558" s="14" customFormat="1">
      <c r="A558" s="14"/>
      <c r="B558" s="247"/>
      <c r="C558" s="248"/>
      <c r="D558" s="233" t="s">
        <v>149</v>
      </c>
      <c r="E558" s="249" t="s">
        <v>28</v>
      </c>
      <c r="F558" s="250" t="s">
        <v>769</v>
      </c>
      <c r="G558" s="248"/>
      <c r="H558" s="251">
        <v>0.90000000000000002</v>
      </c>
      <c r="I558" s="252"/>
      <c r="J558" s="248"/>
      <c r="K558" s="248"/>
      <c r="L558" s="253"/>
      <c r="M558" s="254"/>
      <c r="N558" s="255"/>
      <c r="O558" s="255"/>
      <c r="P558" s="255"/>
      <c r="Q558" s="255"/>
      <c r="R558" s="255"/>
      <c r="S558" s="255"/>
      <c r="T558" s="25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7" t="s">
        <v>149</v>
      </c>
      <c r="AU558" s="257" t="s">
        <v>84</v>
      </c>
      <c r="AV558" s="14" t="s">
        <v>84</v>
      </c>
      <c r="AW558" s="14" t="s">
        <v>35</v>
      </c>
      <c r="AX558" s="14" t="s">
        <v>82</v>
      </c>
      <c r="AY558" s="257" t="s">
        <v>137</v>
      </c>
    </row>
    <row r="559" s="2" customFormat="1" ht="16.5" customHeight="1">
      <c r="A559" s="40"/>
      <c r="B559" s="41"/>
      <c r="C559" s="280" t="s">
        <v>770</v>
      </c>
      <c r="D559" s="280" t="s">
        <v>465</v>
      </c>
      <c r="E559" s="281" t="s">
        <v>771</v>
      </c>
      <c r="F559" s="282" t="s">
        <v>772</v>
      </c>
      <c r="G559" s="283" t="s">
        <v>266</v>
      </c>
      <c r="H559" s="284">
        <v>1</v>
      </c>
      <c r="I559" s="285"/>
      <c r="J559" s="286">
        <f>ROUND(I559*H559,2)</f>
        <v>0</v>
      </c>
      <c r="K559" s="282" t="s">
        <v>28</v>
      </c>
      <c r="L559" s="287"/>
      <c r="M559" s="288" t="s">
        <v>28</v>
      </c>
      <c r="N559" s="289" t="s">
        <v>45</v>
      </c>
      <c r="O559" s="86"/>
      <c r="P559" s="229">
        <f>O559*H559</f>
        <v>0</v>
      </c>
      <c r="Q559" s="229">
        <v>0.00050000000000000001</v>
      </c>
      <c r="R559" s="229">
        <f>Q559*H559</f>
        <v>0.00050000000000000001</v>
      </c>
      <c r="S559" s="229">
        <v>0</v>
      </c>
      <c r="T559" s="230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31" t="s">
        <v>369</v>
      </c>
      <c r="AT559" s="231" t="s">
        <v>465</v>
      </c>
      <c r="AU559" s="231" t="s">
        <v>84</v>
      </c>
      <c r="AY559" s="19" t="s">
        <v>137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9" t="s">
        <v>82</v>
      </c>
      <c r="BK559" s="232">
        <f>ROUND(I559*H559,2)</f>
        <v>0</v>
      </c>
      <c r="BL559" s="19" t="s">
        <v>145</v>
      </c>
      <c r="BM559" s="231" t="s">
        <v>773</v>
      </c>
    </row>
    <row r="560" s="2" customFormat="1">
      <c r="A560" s="40"/>
      <c r="B560" s="41"/>
      <c r="C560" s="42"/>
      <c r="D560" s="233" t="s">
        <v>147</v>
      </c>
      <c r="E560" s="42"/>
      <c r="F560" s="234" t="s">
        <v>772</v>
      </c>
      <c r="G560" s="42"/>
      <c r="H560" s="42"/>
      <c r="I560" s="138"/>
      <c r="J560" s="42"/>
      <c r="K560" s="42"/>
      <c r="L560" s="46"/>
      <c r="M560" s="235"/>
      <c r="N560" s="236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147</v>
      </c>
      <c r="AU560" s="19" t="s">
        <v>84</v>
      </c>
    </row>
    <row r="561" s="13" customFormat="1">
      <c r="A561" s="13"/>
      <c r="B561" s="237"/>
      <c r="C561" s="238"/>
      <c r="D561" s="233" t="s">
        <v>149</v>
      </c>
      <c r="E561" s="239" t="s">
        <v>28</v>
      </c>
      <c r="F561" s="240" t="s">
        <v>774</v>
      </c>
      <c r="G561" s="238"/>
      <c r="H561" s="239" t="s">
        <v>28</v>
      </c>
      <c r="I561" s="241"/>
      <c r="J561" s="238"/>
      <c r="K561" s="238"/>
      <c r="L561" s="242"/>
      <c r="M561" s="243"/>
      <c r="N561" s="244"/>
      <c r="O561" s="244"/>
      <c r="P561" s="244"/>
      <c r="Q561" s="244"/>
      <c r="R561" s="244"/>
      <c r="S561" s="244"/>
      <c r="T561" s="24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6" t="s">
        <v>149</v>
      </c>
      <c r="AU561" s="246" t="s">
        <v>84</v>
      </c>
      <c r="AV561" s="13" t="s">
        <v>82</v>
      </c>
      <c r="AW561" s="13" t="s">
        <v>35</v>
      </c>
      <c r="AX561" s="13" t="s">
        <v>74</v>
      </c>
      <c r="AY561" s="246" t="s">
        <v>137</v>
      </c>
    </row>
    <row r="562" s="14" customFormat="1">
      <c r="A562" s="14"/>
      <c r="B562" s="247"/>
      <c r="C562" s="248"/>
      <c r="D562" s="233" t="s">
        <v>149</v>
      </c>
      <c r="E562" s="249" t="s">
        <v>28</v>
      </c>
      <c r="F562" s="250" t="s">
        <v>775</v>
      </c>
      <c r="G562" s="248"/>
      <c r="H562" s="251">
        <v>1</v>
      </c>
      <c r="I562" s="252"/>
      <c r="J562" s="248"/>
      <c r="K562" s="248"/>
      <c r="L562" s="253"/>
      <c r="M562" s="254"/>
      <c r="N562" s="255"/>
      <c r="O562" s="255"/>
      <c r="P562" s="255"/>
      <c r="Q562" s="255"/>
      <c r="R562" s="255"/>
      <c r="S562" s="255"/>
      <c r="T562" s="25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7" t="s">
        <v>149</v>
      </c>
      <c r="AU562" s="257" t="s">
        <v>84</v>
      </c>
      <c r="AV562" s="14" t="s">
        <v>84</v>
      </c>
      <c r="AW562" s="14" t="s">
        <v>35</v>
      </c>
      <c r="AX562" s="14" t="s">
        <v>82</v>
      </c>
      <c r="AY562" s="257" t="s">
        <v>137</v>
      </c>
    </row>
    <row r="563" s="2" customFormat="1" ht="16.5" customHeight="1">
      <c r="A563" s="40"/>
      <c r="B563" s="41"/>
      <c r="C563" s="220" t="s">
        <v>776</v>
      </c>
      <c r="D563" s="220" t="s">
        <v>140</v>
      </c>
      <c r="E563" s="221" t="s">
        <v>777</v>
      </c>
      <c r="F563" s="222" t="s">
        <v>778</v>
      </c>
      <c r="G563" s="223" t="s">
        <v>410</v>
      </c>
      <c r="H563" s="224">
        <v>0.65800000000000003</v>
      </c>
      <c r="I563" s="225"/>
      <c r="J563" s="226">
        <f>ROUND(I563*H563,2)</f>
        <v>0</v>
      </c>
      <c r="K563" s="222" t="s">
        <v>144</v>
      </c>
      <c r="L563" s="46"/>
      <c r="M563" s="227" t="s">
        <v>28</v>
      </c>
      <c r="N563" s="228" t="s">
        <v>45</v>
      </c>
      <c r="O563" s="86"/>
      <c r="P563" s="229">
        <f>O563*H563</f>
        <v>0</v>
      </c>
      <c r="Q563" s="229">
        <v>0</v>
      </c>
      <c r="R563" s="229">
        <f>Q563*H563</f>
        <v>0</v>
      </c>
      <c r="S563" s="229">
        <v>0</v>
      </c>
      <c r="T563" s="230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31" t="s">
        <v>145</v>
      </c>
      <c r="AT563" s="231" t="s">
        <v>140</v>
      </c>
      <c r="AU563" s="231" t="s">
        <v>84</v>
      </c>
      <c r="AY563" s="19" t="s">
        <v>137</v>
      </c>
      <c r="BE563" s="232">
        <f>IF(N563="základní",J563,0)</f>
        <v>0</v>
      </c>
      <c r="BF563" s="232">
        <f>IF(N563="snížená",J563,0)</f>
        <v>0</v>
      </c>
      <c r="BG563" s="232">
        <f>IF(N563="zákl. přenesená",J563,0)</f>
        <v>0</v>
      </c>
      <c r="BH563" s="232">
        <f>IF(N563="sníž. přenesená",J563,0)</f>
        <v>0</v>
      </c>
      <c r="BI563" s="232">
        <f>IF(N563="nulová",J563,0)</f>
        <v>0</v>
      </c>
      <c r="BJ563" s="19" t="s">
        <v>82</v>
      </c>
      <c r="BK563" s="232">
        <f>ROUND(I563*H563,2)</f>
        <v>0</v>
      </c>
      <c r="BL563" s="19" t="s">
        <v>145</v>
      </c>
      <c r="BM563" s="231" t="s">
        <v>779</v>
      </c>
    </row>
    <row r="564" s="2" customFormat="1">
      <c r="A564" s="40"/>
      <c r="B564" s="41"/>
      <c r="C564" s="42"/>
      <c r="D564" s="233" t="s">
        <v>147</v>
      </c>
      <c r="E564" s="42"/>
      <c r="F564" s="234" t="s">
        <v>780</v>
      </c>
      <c r="G564" s="42"/>
      <c r="H564" s="42"/>
      <c r="I564" s="138"/>
      <c r="J564" s="42"/>
      <c r="K564" s="42"/>
      <c r="L564" s="46"/>
      <c r="M564" s="235"/>
      <c r="N564" s="236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147</v>
      </c>
      <c r="AU564" s="19" t="s">
        <v>84</v>
      </c>
    </row>
    <row r="565" s="12" customFormat="1" ht="22.8" customHeight="1">
      <c r="A565" s="12"/>
      <c r="B565" s="204"/>
      <c r="C565" s="205"/>
      <c r="D565" s="206" t="s">
        <v>73</v>
      </c>
      <c r="E565" s="218" t="s">
        <v>781</v>
      </c>
      <c r="F565" s="218" t="s">
        <v>782</v>
      </c>
      <c r="G565" s="205"/>
      <c r="H565" s="205"/>
      <c r="I565" s="208"/>
      <c r="J565" s="219">
        <f>BK565</f>
        <v>0</v>
      </c>
      <c r="K565" s="205"/>
      <c r="L565" s="210"/>
      <c r="M565" s="211"/>
      <c r="N565" s="212"/>
      <c r="O565" s="212"/>
      <c r="P565" s="213">
        <f>SUM(P566:P589)</f>
        <v>0</v>
      </c>
      <c r="Q565" s="212"/>
      <c r="R565" s="213">
        <f>SUM(R566:R589)</f>
        <v>0.061265</v>
      </c>
      <c r="S565" s="212"/>
      <c r="T565" s="214">
        <f>SUM(T566:T589)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15" t="s">
        <v>84</v>
      </c>
      <c r="AT565" s="216" t="s">
        <v>73</v>
      </c>
      <c r="AU565" s="216" t="s">
        <v>82</v>
      </c>
      <c r="AY565" s="215" t="s">
        <v>137</v>
      </c>
      <c r="BK565" s="217">
        <f>SUM(BK566:BK589)</f>
        <v>0</v>
      </c>
    </row>
    <row r="566" s="2" customFormat="1" ht="16.5" customHeight="1">
      <c r="A566" s="40"/>
      <c r="B566" s="41"/>
      <c r="C566" s="220" t="s">
        <v>305</v>
      </c>
      <c r="D566" s="220" t="s">
        <v>140</v>
      </c>
      <c r="E566" s="221" t="s">
        <v>783</v>
      </c>
      <c r="F566" s="222" t="s">
        <v>784</v>
      </c>
      <c r="G566" s="223" t="s">
        <v>155</v>
      </c>
      <c r="H566" s="224">
        <v>3.6000000000000001</v>
      </c>
      <c r="I566" s="225"/>
      <c r="J566" s="226">
        <f>ROUND(I566*H566,2)</f>
        <v>0</v>
      </c>
      <c r="K566" s="222" t="s">
        <v>144</v>
      </c>
      <c r="L566" s="46"/>
      <c r="M566" s="227" t="s">
        <v>28</v>
      </c>
      <c r="N566" s="228" t="s">
        <v>45</v>
      </c>
      <c r="O566" s="86"/>
      <c r="P566" s="229">
        <f>O566*H566</f>
        <v>0</v>
      </c>
      <c r="Q566" s="229">
        <v>0.0049500000000000004</v>
      </c>
      <c r="R566" s="229">
        <f>Q566*H566</f>
        <v>0.017820000000000003</v>
      </c>
      <c r="S566" s="229">
        <v>0</v>
      </c>
      <c r="T566" s="230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31" t="s">
        <v>145</v>
      </c>
      <c r="AT566" s="231" t="s">
        <v>140</v>
      </c>
      <c r="AU566" s="231" t="s">
        <v>84</v>
      </c>
      <c r="AY566" s="19" t="s">
        <v>137</v>
      </c>
      <c r="BE566" s="232">
        <f>IF(N566="základní",J566,0)</f>
        <v>0</v>
      </c>
      <c r="BF566" s="232">
        <f>IF(N566="snížená",J566,0)</f>
        <v>0</v>
      </c>
      <c r="BG566" s="232">
        <f>IF(N566="zákl. přenesená",J566,0)</f>
        <v>0</v>
      </c>
      <c r="BH566" s="232">
        <f>IF(N566="sníž. přenesená",J566,0)</f>
        <v>0</v>
      </c>
      <c r="BI566" s="232">
        <f>IF(N566="nulová",J566,0)</f>
        <v>0</v>
      </c>
      <c r="BJ566" s="19" t="s">
        <v>82</v>
      </c>
      <c r="BK566" s="232">
        <f>ROUND(I566*H566,2)</f>
        <v>0</v>
      </c>
      <c r="BL566" s="19" t="s">
        <v>145</v>
      </c>
      <c r="BM566" s="231" t="s">
        <v>785</v>
      </c>
    </row>
    <row r="567" s="2" customFormat="1">
      <c r="A567" s="40"/>
      <c r="B567" s="41"/>
      <c r="C567" s="42"/>
      <c r="D567" s="233" t="s">
        <v>147</v>
      </c>
      <c r="E567" s="42"/>
      <c r="F567" s="234" t="s">
        <v>786</v>
      </c>
      <c r="G567" s="42"/>
      <c r="H567" s="42"/>
      <c r="I567" s="138"/>
      <c r="J567" s="42"/>
      <c r="K567" s="42"/>
      <c r="L567" s="46"/>
      <c r="M567" s="235"/>
      <c r="N567" s="236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147</v>
      </c>
      <c r="AU567" s="19" t="s">
        <v>84</v>
      </c>
    </row>
    <row r="568" s="13" customFormat="1">
      <c r="A568" s="13"/>
      <c r="B568" s="237"/>
      <c r="C568" s="238"/>
      <c r="D568" s="233" t="s">
        <v>149</v>
      </c>
      <c r="E568" s="239" t="s">
        <v>28</v>
      </c>
      <c r="F568" s="240" t="s">
        <v>787</v>
      </c>
      <c r="G568" s="238"/>
      <c r="H568" s="239" t="s">
        <v>28</v>
      </c>
      <c r="I568" s="241"/>
      <c r="J568" s="238"/>
      <c r="K568" s="238"/>
      <c r="L568" s="242"/>
      <c r="M568" s="243"/>
      <c r="N568" s="244"/>
      <c r="O568" s="244"/>
      <c r="P568" s="244"/>
      <c r="Q568" s="244"/>
      <c r="R568" s="244"/>
      <c r="S568" s="244"/>
      <c r="T568" s="24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6" t="s">
        <v>149</v>
      </c>
      <c r="AU568" s="246" t="s">
        <v>84</v>
      </c>
      <c r="AV568" s="13" t="s">
        <v>82</v>
      </c>
      <c r="AW568" s="13" t="s">
        <v>35</v>
      </c>
      <c r="AX568" s="13" t="s">
        <v>74</v>
      </c>
      <c r="AY568" s="246" t="s">
        <v>137</v>
      </c>
    </row>
    <row r="569" s="13" customFormat="1">
      <c r="A569" s="13"/>
      <c r="B569" s="237"/>
      <c r="C569" s="238"/>
      <c r="D569" s="233" t="s">
        <v>149</v>
      </c>
      <c r="E569" s="239" t="s">
        <v>28</v>
      </c>
      <c r="F569" s="240" t="s">
        <v>788</v>
      </c>
      <c r="G569" s="238"/>
      <c r="H569" s="239" t="s">
        <v>28</v>
      </c>
      <c r="I569" s="241"/>
      <c r="J569" s="238"/>
      <c r="K569" s="238"/>
      <c r="L569" s="242"/>
      <c r="M569" s="243"/>
      <c r="N569" s="244"/>
      <c r="O569" s="244"/>
      <c r="P569" s="244"/>
      <c r="Q569" s="244"/>
      <c r="R569" s="244"/>
      <c r="S569" s="244"/>
      <c r="T569" s="24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6" t="s">
        <v>149</v>
      </c>
      <c r="AU569" s="246" t="s">
        <v>84</v>
      </c>
      <c r="AV569" s="13" t="s">
        <v>82</v>
      </c>
      <c r="AW569" s="13" t="s">
        <v>35</v>
      </c>
      <c r="AX569" s="13" t="s">
        <v>74</v>
      </c>
      <c r="AY569" s="246" t="s">
        <v>137</v>
      </c>
    </row>
    <row r="570" s="14" customFormat="1">
      <c r="A570" s="14"/>
      <c r="B570" s="247"/>
      <c r="C570" s="248"/>
      <c r="D570" s="233" t="s">
        <v>149</v>
      </c>
      <c r="E570" s="249" t="s">
        <v>28</v>
      </c>
      <c r="F570" s="250" t="s">
        <v>789</v>
      </c>
      <c r="G570" s="248"/>
      <c r="H570" s="251">
        <v>3.6000000000000001</v>
      </c>
      <c r="I570" s="252"/>
      <c r="J570" s="248"/>
      <c r="K570" s="248"/>
      <c r="L570" s="253"/>
      <c r="M570" s="254"/>
      <c r="N570" s="255"/>
      <c r="O570" s="255"/>
      <c r="P570" s="255"/>
      <c r="Q570" s="255"/>
      <c r="R570" s="255"/>
      <c r="S570" s="255"/>
      <c r="T570" s="25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7" t="s">
        <v>149</v>
      </c>
      <c r="AU570" s="257" t="s">
        <v>84</v>
      </c>
      <c r="AV570" s="14" t="s">
        <v>84</v>
      </c>
      <c r="AW570" s="14" t="s">
        <v>35</v>
      </c>
      <c r="AX570" s="14" t="s">
        <v>82</v>
      </c>
      <c r="AY570" s="257" t="s">
        <v>137</v>
      </c>
    </row>
    <row r="571" s="2" customFormat="1" ht="16.5" customHeight="1">
      <c r="A571" s="40"/>
      <c r="B571" s="41"/>
      <c r="C571" s="280" t="s">
        <v>790</v>
      </c>
      <c r="D571" s="280" t="s">
        <v>465</v>
      </c>
      <c r="E571" s="281" t="s">
        <v>791</v>
      </c>
      <c r="F571" s="282" t="s">
        <v>792</v>
      </c>
      <c r="G571" s="283" t="s">
        <v>155</v>
      </c>
      <c r="H571" s="284">
        <v>4</v>
      </c>
      <c r="I571" s="285"/>
      <c r="J571" s="286">
        <f>ROUND(I571*H571,2)</f>
        <v>0</v>
      </c>
      <c r="K571" s="282" t="s">
        <v>144</v>
      </c>
      <c r="L571" s="287"/>
      <c r="M571" s="288" t="s">
        <v>28</v>
      </c>
      <c r="N571" s="289" t="s">
        <v>45</v>
      </c>
      <c r="O571" s="86"/>
      <c r="P571" s="229">
        <f>O571*H571</f>
        <v>0</v>
      </c>
      <c r="Q571" s="229">
        <v>0.0097999999999999997</v>
      </c>
      <c r="R571" s="229">
        <f>Q571*H571</f>
        <v>0.039199999999999999</v>
      </c>
      <c r="S571" s="229">
        <v>0</v>
      </c>
      <c r="T571" s="230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31" t="s">
        <v>369</v>
      </c>
      <c r="AT571" s="231" t="s">
        <v>465</v>
      </c>
      <c r="AU571" s="231" t="s">
        <v>84</v>
      </c>
      <c r="AY571" s="19" t="s">
        <v>137</v>
      </c>
      <c r="BE571" s="232">
        <f>IF(N571="základní",J571,0)</f>
        <v>0</v>
      </c>
      <c r="BF571" s="232">
        <f>IF(N571="snížená",J571,0)</f>
        <v>0</v>
      </c>
      <c r="BG571" s="232">
        <f>IF(N571="zákl. přenesená",J571,0)</f>
        <v>0</v>
      </c>
      <c r="BH571" s="232">
        <f>IF(N571="sníž. přenesená",J571,0)</f>
        <v>0</v>
      </c>
      <c r="BI571" s="232">
        <f>IF(N571="nulová",J571,0)</f>
        <v>0</v>
      </c>
      <c r="BJ571" s="19" t="s">
        <v>82</v>
      </c>
      <c r="BK571" s="232">
        <f>ROUND(I571*H571,2)</f>
        <v>0</v>
      </c>
      <c r="BL571" s="19" t="s">
        <v>145</v>
      </c>
      <c r="BM571" s="231" t="s">
        <v>793</v>
      </c>
    </row>
    <row r="572" s="2" customFormat="1">
      <c r="A572" s="40"/>
      <c r="B572" s="41"/>
      <c r="C572" s="42"/>
      <c r="D572" s="233" t="s">
        <v>147</v>
      </c>
      <c r="E572" s="42"/>
      <c r="F572" s="234" t="s">
        <v>792</v>
      </c>
      <c r="G572" s="42"/>
      <c r="H572" s="42"/>
      <c r="I572" s="138"/>
      <c r="J572" s="42"/>
      <c r="K572" s="42"/>
      <c r="L572" s="46"/>
      <c r="M572" s="235"/>
      <c r="N572" s="236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147</v>
      </c>
      <c r="AU572" s="19" t="s">
        <v>84</v>
      </c>
    </row>
    <row r="573" s="13" customFormat="1">
      <c r="A573" s="13"/>
      <c r="B573" s="237"/>
      <c r="C573" s="238"/>
      <c r="D573" s="233" t="s">
        <v>149</v>
      </c>
      <c r="E573" s="239" t="s">
        <v>28</v>
      </c>
      <c r="F573" s="240" t="s">
        <v>794</v>
      </c>
      <c r="G573" s="238"/>
      <c r="H573" s="239" t="s">
        <v>28</v>
      </c>
      <c r="I573" s="241"/>
      <c r="J573" s="238"/>
      <c r="K573" s="238"/>
      <c r="L573" s="242"/>
      <c r="M573" s="243"/>
      <c r="N573" s="244"/>
      <c r="O573" s="244"/>
      <c r="P573" s="244"/>
      <c r="Q573" s="244"/>
      <c r="R573" s="244"/>
      <c r="S573" s="244"/>
      <c r="T573" s="24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6" t="s">
        <v>149</v>
      </c>
      <c r="AU573" s="246" t="s">
        <v>84</v>
      </c>
      <c r="AV573" s="13" t="s">
        <v>82</v>
      </c>
      <c r="AW573" s="13" t="s">
        <v>35</v>
      </c>
      <c r="AX573" s="13" t="s">
        <v>74</v>
      </c>
      <c r="AY573" s="246" t="s">
        <v>137</v>
      </c>
    </row>
    <row r="574" s="13" customFormat="1">
      <c r="A574" s="13"/>
      <c r="B574" s="237"/>
      <c r="C574" s="238"/>
      <c r="D574" s="233" t="s">
        <v>149</v>
      </c>
      <c r="E574" s="239" t="s">
        <v>28</v>
      </c>
      <c r="F574" s="240" t="s">
        <v>795</v>
      </c>
      <c r="G574" s="238"/>
      <c r="H574" s="239" t="s">
        <v>28</v>
      </c>
      <c r="I574" s="241"/>
      <c r="J574" s="238"/>
      <c r="K574" s="238"/>
      <c r="L574" s="242"/>
      <c r="M574" s="243"/>
      <c r="N574" s="244"/>
      <c r="O574" s="244"/>
      <c r="P574" s="244"/>
      <c r="Q574" s="244"/>
      <c r="R574" s="244"/>
      <c r="S574" s="244"/>
      <c r="T574" s="24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6" t="s">
        <v>149</v>
      </c>
      <c r="AU574" s="246" t="s">
        <v>84</v>
      </c>
      <c r="AV574" s="13" t="s">
        <v>82</v>
      </c>
      <c r="AW574" s="13" t="s">
        <v>35</v>
      </c>
      <c r="AX574" s="13" t="s">
        <v>74</v>
      </c>
      <c r="AY574" s="246" t="s">
        <v>137</v>
      </c>
    </row>
    <row r="575" s="13" customFormat="1">
      <c r="A575" s="13"/>
      <c r="B575" s="237"/>
      <c r="C575" s="238"/>
      <c r="D575" s="233" t="s">
        <v>149</v>
      </c>
      <c r="E575" s="239" t="s">
        <v>28</v>
      </c>
      <c r="F575" s="240" t="s">
        <v>796</v>
      </c>
      <c r="G575" s="238"/>
      <c r="H575" s="239" t="s">
        <v>28</v>
      </c>
      <c r="I575" s="241"/>
      <c r="J575" s="238"/>
      <c r="K575" s="238"/>
      <c r="L575" s="242"/>
      <c r="M575" s="243"/>
      <c r="N575" s="244"/>
      <c r="O575" s="244"/>
      <c r="P575" s="244"/>
      <c r="Q575" s="244"/>
      <c r="R575" s="244"/>
      <c r="S575" s="244"/>
      <c r="T575" s="24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6" t="s">
        <v>149</v>
      </c>
      <c r="AU575" s="246" t="s">
        <v>84</v>
      </c>
      <c r="AV575" s="13" t="s">
        <v>82</v>
      </c>
      <c r="AW575" s="13" t="s">
        <v>35</v>
      </c>
      <c r="AX575" s="13" t="s">
        <v>74</v>
      </c>
      <c r="AY575" s="246" t="s">
        <v>137</v>
      </c>
    </row>
    <row r="576" s="14" customFormat="1">
      <c r="A576" s="14"/>
      <c r="B576" s="247"/>
      <c r="C576" s="248"/>
      <c r="D576" s="233" t="s">
        <v>149</v>
      </c>
      <c r="E576" s="249" t="s">
        <v>28</v>
      </c>
      <c r="F576" s="250" t="s">
        <v>797</v>
      </c>
      <c r="G576" s="248"/>
      <c r="H576" s="251">
        <v>4</v>
      </c>
      <c r="I576" s="252"/>
      <c r="J576" s="248"/>
      <c r="K576" s="248"/>
      <c r="L576" s="253"/>
      <c r="M576" s="254"/>
      <c r="N576" s="255"/>
      <c r="O576" s="255"/>
      <c r="P576" s="255"/>
      <c r="Q576" s="255"/>
      <c r="R576" s="255"/>
      <c r="S576" s="255"/>
      <c r="T576" s="25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7" t="s">
        <v>149</v>
      </c>
      <c r="AU576" s="257" t="s">
        <v>84</v>
      </c>
      <c r="AV576" s="14" t="s">
        <v>84</v>
      </c>
      <c r="AW576" s="14" t="s">
        <v>35</v>
      </c>
      <c r="AX576" s="14" t="s">
        <v>82</v>
      </c>
      <c r="AY576" s="257" t="s">
        <v>137</v>
      </c>
    </row>
    <row r="577" s="2" customFormat="1" ht="16.5" customHeight="1">
      <c r="A577" s="40"/>
      <c r="B577" s="41"/>
      <c r="C577" s="220" t="s">
        <v>798</v>
      </c>
      <c r="D577" s="220" t="s">
        <v>140</v>
      </c>
      <c r="E577" s="221" t="s">
        <v>799</v>
      </c>
      <c r="F577" s="222" t="s">
        <v>800</v>
      </c>
      <c r="G577" s="223" t="s">
        <v>266</v>
      </c>
      <c r="H577" s="224">
        <v>4</v>
      </c>
      <c r="I577" s="225"/>
      <c r="J577" s="226">
        <f>ROUND(I577*H577,2)</f>
        <v>0</v>
      </c>
      <c r="K577" s="222" t="s">
        <v>144</v>
      </c>
      <c r="L577" s="46"/>
      <c r="M577" s="227" t="s">
        <v>28</v>
      </c>
      <c r="N577" s="228" t="s">
        <v>45</v>
      </c>
      <c r="O577" s="86"/>
      <c r="P577" s="229">
        <f>O577*H577</f>
        <v>0</v>
      </c>
      <c r="Q577" s="229">
        <v>0.00055000000000000003</v>
      </c>
      <c r="R577" s="229">
        <f>Q577*H577</f>
        <v>0.0022000000000000001</v>
      </c>
      <c r="S577" s="229">
        <v>0</v>
      </c>
      <c r="T577" s="230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31" t="s">
        <v>145</v>
      </c>
      <c r="AT577" s="231" t="s">
        <v>140</v>
      </c>
      <c r="AU577" s="231" t="s">
        <v>84</v>
      </c>
      <c r="AY577" s="19" t="s">
        <v>137</v>
      </c>
      <c r="BE577" s="232">
        <f>IF(N577="základní",J577,0)</f>
        <v>0</v>
      </c>
      <c r="BF577" s="232">
        <f>IF(N577="snížená",J577,0)</f>
        <v>0</v>
      </c>
      <c r="BG577" s="232">
        <f>IF(N577="zákl. přenesená",J577,0)</f>
        <v>0</v>
      </c>
      <c r="BH577" s="232">
        <f>IF(N577="sníž. přenesená",J577,0)</f>
        <v>0</v>
      </c>
      <c r="BI577" s="232">
        <f>IF(N577="nulová",J577,0)</f>
        <v>0</v>
      </c>
      <c r="BJ577" s="19" t="s">
        <v>82</v>
      </c>
      <c r="BK577" s="232">
        <f>ROUND(I577*H577,2)</f>
        <v>0</v>
      </c>
      <c r="BL577" s="19" t="s">
        <v>145</v>
      </c>
      <c r="BM577" s="231" t="s">
        <v>801</v>
      </c>
    </row>
    <row r="578" s="2" customFormat="1">
      <c r="A578" s="40"/>
      <c r="B578" s="41"/>
      <c r="C578" s="42"/>
      <c r="D578" s="233" t="s">
        <v>147</v>
      </c>
      <c r="E578" s="42"/>
      <c r="F578" s="234" t="s">
        <v>802</v>
      </c>
      <c r="G578" s="42"/>
      <c r="H578" s="42"/>
      <c r="I578" s="138"/>
      <c r="J578" s="42"/>
      <c r="K578" s="42"/>
      <c r="L578" s="46"/>
      <c r="M578" s="235"/>
      <c r="N578" s="236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147</v>
      </c>
      <c r="AU578" s="19" t="s">
        <v>84</v>
      </c>
    </row>
    <row r="579" s="14" customFormat="1">
      <c r="A579" s="14"/>
      <c r="B579" s="247"/>
      <c r="C579" s="248"/>
      <c r="D579" s="233" t="s">
        <v>149</v>
      </c>
      <c r="E579" s="249" t="s">
        <v>28</v>
      </c>
      <c r="F579" s="250" t="s">
        <v>803</v>
      </c>
      <c r="G579" s="248"/>
      <c r="H579" s="251">
        <v>4</v>
      </c>
      <c r="I579" s="252"/>
      <c r="J579" s="248"/>
      <c r="K579" s="248"/>
      <c r="L579" s="253"/>
      <c r="M579" s="254"/>
      <c r="N579" s="255"/>
      <c r="O579" s="255"/>
      <c r="P579" s="255"/>
      <c r="Q579" s="255"/>
      <c r="R579" s="255"/>
      <c r="S579" s="255"/>
      <c r="T579" s="25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7" t="s">
        <v>149</v>
      </c>
      <c r="AU579" s="257" t="s">
        <v>84</v>
      </c>
      <c r="AV579" s="14" t="s">
        <v>84</v>
      </c>
      <c r="AW579" s="14" t="s">
        <v>35</v>
      </c>
      <c r="AX579" s="14" t="s">
        <v>82</v>
      </c>
      <c r="AY579" s="257" t="s">
        <v>137</v>
      </c>
    </row>
    <row r="580" s="2" customFormat="1" ht="16.5" customHeight="1">
      <c r="A580" s="40"/>
      <c r="B580" s="41"/>
      <c r="C580" s="220" t="s">
        <v>804</v>
      </c>
      <c r="D580" s="220" t="s">
        <v>140</v>
      </c>
      <c r="E580" s="221" t="s">
        <v>805</v>
      </c>
      <c r="F580" s="222" t="s">
        <v>806</v>
      </c>
      <c r="G580" s="223" t="s">
        <v>266</v>
      </c>
      <c r="H580" s="224">
        <v>4</v>
      </c>
      <c r="I580" s="225"/>
      <c r="J580" s="226">
        <f>ROUND(I580*H580,2)</f>
        <v>0</v>
      </c>
      <c r="K580" s="222" t="s">
        <v>144</v>
      </c>
      <c r="L580" s="46"/>
      <c r="M580" s="227" t="s">
        <v>28</v>
      </c>
      <c r="N580" s="228" t="s">
        <v>45</v>
      </c>
      <c r="O580" s="86"/>
      <c r="P580" s="229">
        <f>O580*H580</f>
        <v>0</v>
      </c>
      <c r="Q580" s="229">
        <v>0.00050000000000000001</v>
      </c>
      <c r="R580" s="229">
        <f>Q580*H580</f>
        <v>0.002</v>
      </c>
      <c r="S580" s="229">
        <v>0</v>
      </c>
      <c r="T580" s="230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31" t="s">
        <v>145</v>
      </c>
      <c r="AT580" s="231" t="s">
        <v>140</v>
      </c>
      <c r="AU580" s="231" t="s">
        <v>84</v>
      </c>
      <c r="AY580" s="19" t="s">
        <v>137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19" t="s">
        <v>82</v>
      </c>
      <c r="BK580" s="232">
        <f>ROUND(I580*H580,2)</f>
        <v>0</v>
      </c>
      <c r="BL580" s="19" t="s">
        <v>145</v>
      </c>
      <c r="BM580" s="231" t="s">
        <v>807</v>
      </c>
    </row>
    <row r="581" s="2" customFormat="1">
      <c r="A581" s="40"/>
      <c r="B581" s="41"/>
      <c r="C581" s="42"/>
      <c r="D581" s="233" t="s">
        <v>147</v>
      </c>
      <c r="E581" s="42"/>
      <c r="F581" s="234" t="s">
        <v>808</v>
      </c>
      <c r="G581" s="42"/>
      <c r="H581" s="42"/>
      <c r="I581" s="138"/>
      <c r="J581" s="42"/>
      <c r="K581" s="42"/>
      <c r="L581" s="46"/>
      <c r="M581" s="235"/>
      <c r="N581" s="236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147</v>
      </c>
      <c r="AU581" s="19" t="s">
        <v>84</v>
      </c>
    </row>
    <row r="582" s="13" customFormat="1">
      <c r="A582" s="13"/>
      <c r="B582" s="237"/>
      <c r="C582" s="238"/>
      <c r="D582" s="233" t="s">
        <v>149</v>
      </c>
      <c r="E582" s="239" t="s">
        <v>28</v>
      </c>
      <c r="F582" s="240" t="s">
        <v>809</v>
      </c>
      <c r="G582" s="238"/>
      <c r="H582" s="239" t="s">
        <v>28</v>
      </c>
      <c r="I582" s="241"/>
      <c r="J582" s="238"/>
      <c r="K582" s="238"/>
      <c r="L582" s="242"/>
      <c r="M582" s="243"/>
      <c r="N582" s="244"/>
      <c r="O582" s="244"/>
      <c r="P582" s="244"/>
      <c r="Q582" s="244"/>
      <c r="R582" s="244"/>
      <c r="S582" s="244"/>
      <c r="T582" s="245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6" t="s">
        <v>149</v>
      </c>
      <c r="AU582" s="246" t="s">
        <v>84</v>
      </c>
      <c r="AV582" s="13" t="s">
        <v>82</v>
      </c>
      <c r="AW582" s="13" t="s">
        <v>35</v>
      </c>
      <c r="AX582" s="13" t="s">
        <v>74</v>
      </c>
      <c r="AY582" s="246" t="s">
        <v>137</v>
      </c>
    </row>
    <row r="583" s="14" customFormat="1">
      <c r="A583" s="14"/>
      <c r="B583" s="247"/>
      <c r="C583" s="248"/>
      <c r="D583" s="233" t="s">
        <v>149</v>
      </c>
      <c r="E583" s="249" t="s">
        <v>28</v>
      </c>
      <c r="F583" s="250" t="s">
        <v>810</v>
      </c>
      <c r="G583" s="248"/>
      <c r="H583" s="251">
        <v>4</v>
      </c>
      <c r="I583" s="252"/>
      <c r="J583" s="248"/>
      <c r="K583" s="248"/>
      <c r="L583" s="253"/>
      <c r="M583" s="254"/>
      <c r="N583" s="255"/>
      <c r="O583" s="255"/>
      <c r="P583" s="255"/>
      <c r="Q583" s="255"/>
      <c r="R583" s="255"/>
      <c r="S583" s="255"/>
      <c r="T583" s="25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7" t="s">
        <v>149</v>
      </c>
      <c r="AU583" s="257" t="s">
        <v>84</v>
      </c>
      <c r="AV583" s="14" t="s">
        <v>84</v>
      </c>
      <c r="AW583" s="14" t="s">
        <v>35</v>
      </c>
      <c r="AX583" s="14" t="s">
        <v>82</v>
      </c>
      <c r="AY583" s="257" t="s">
        <v>137</v>
      </c>
    </row>
    <row r="584" s="2" customFormat="1" ht="16.5" customHeight="1">
      <c r="A584" s="40"/>
      <c r="B584" s="41"/>
      <c r="C584" s="220" t="s">
        <v>811</v>
      </c>
      <c r="D584" s="220" t="s">
        <v>140</v>
      </c>
      <c r="E584" s="221" t="s">
        <v>812</v>
      </c>
      <c r="F584" s="222" t="s">
        <v>813</v>
      </c>
      <c r="G584" s="223" t="s">
        <v>266</v>
      </c>
      <c r="H584" s="224">
        <v>1.5</v>
      </c>
      <c r="I584" s="225"/>
      <c r="J584" s="226">
        <f>ROUND(I584*H584,2)</f>
        <v>0</v>
      </c>
      <c r="K584" s="222" t="s">
        <v>144</v>
      </c>
      <c r="L584" s="46"/>
      <c r="M584" s="227" t="s">
        <v>28</v>
      </c>
      <c r="N584" s="228" t="s">
        <v>45</v>
      </c>
      <c r="O584" s="86"/>
      <c r="P584" s="229">
        <f>O584*H584</f>
        <v>0</v>
      </c>
      <c r="Q584" s="229">
        <v>3.0000000000000001E-05</v>
      </c>
      <c r="R584" s="229">
        <f>Q584*H584</f>
        <v>4.5000000000000003E-05</v>
      </c>
      <c r="S584" s="229">
        <v>0</v>
      </c>
      <c r="T584" s="230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31" t="s">
        <v>145</v>
      </c>
      <c r="AT584" s="231" t="s">
        <v>140</v>
      </c>
      <c r="AU584" s="231" t="s">
        <v>84</v>
      </c>
      <c r="AY584" s="19" t="s">
        <v>137</v>
      </c>
      <c r="BE584" s="232">
        <f>IF(N584="základní",J584,0)</f>
        <v>0</v>
      </c>
      <c r="BF584" s="232">
        <f>IF(N584="snížená",J584,0)</f>
        <v>0</v>
      </c>
      <c r="BG584" s="232">
        <f>IF(N584="zákl. přenesená",J584,0)</f>
        <v>0</v>
      </c>
      <c r="BH584" s="232">
        <f>IF(N584="sníž. přenesená",J584,0)</f>
        <v>0</v>
      </c>
      <c r="BI584" s="232">
        <f>IF(N584="nulová",J584,0)</f>
        <v>0</v>
      </c>
      <c r="BJ584" s="19" t="s">
        <v>82</v>
      </c>
      <c r="BK584" s="232">
        <f>ROUND(I584*H584,2)</f>
        <v>0</v>
      </c>
      <c r="BL584" s="19" t="s">
        <v>145</v>
      </c>
      <c r="BM584" s="231" t="s">
        <v>814</v>
      </c>
    </row>
    <row r="585" s="2" customFormat="1">
      <c r="A585" s="40"/>
      <c r="B585" s="41"/>
      <c r="C585" s="42"/>
      <c r="D585" s="233" t="s">
        <v>147</v>
      </c>
      <c r="E585" s="42"/>
      <c r="F585" s="234" t="s">
        <v>815</v>
      </c>
      <c r="G585" s="42"/>
      <c r="H585" s="42"/>
      <c r="I585" s="138"/>
      <c r="J585" s="42"/>
      <c r="K585" s="42"/>
      <c r="L585" s="46"/>
      <c r="M585" s="235"/>
      <c r="N585" s="236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147</v>
      </c>
      <c r="AU585" s="19" t="s">
        <v>84</v>
      </c>
    </row>
    <row r="586" s="13" customFormat="1">
      <c r="A586" s="13"/>
      <c r="B586" s="237"/>
      <c r="C586" s="238"/>
      <c r="D586" s="233" t="s">
        <v>149</v>
      </c>
      <c r="E586" s="239" t="s">
        <v>28</v>
      </c>
      <c r="F586" s="240" t="s">
        <v>816</v>
      </c>
      <c r="G586" s="238"/>
      <c r="H586" s="239" t="s">
        <v>28</v>
      </c>
      <c r="I586" s="241"/>
      <c r="J586" s="238"/>
      <c r="K586" s="238"/>
      <c r="L586" s="242"/>
      <c r="M586" s="243"/>
      <c r="N586" s="244"/>
      <c r="O586" s="244"/>
      <c r="P586" s="244"/>
      <c r="Q586" s="244"/>
      <c r="R586" s="244"/>
      <c r="S586" s="244"/>
      <c r="T586" s="24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6" t="s">
        <v>149</v>
      </c>
      <c r="AU586" s="246" t="s">
        <v>84</v>
      </c>
      <c r="AV586" s="13" t="s">
        <v>82</v>
      </c>
      <c r="AW586" s="13" t="s">
        <v>35</v>
      </c>
      <c r="AX586" s="13" t="s">
        <v>74</v>
      </c>
      <c r="AY586" s="246" t="s">
        <v>137</v>
      </c>
    </row>
    <row r="587" s="14" customFormat="1">
      <c r="A587" s="14"/>
      <c r="B587" s="247"/>
      <c r="C587" s="248"/>
      <c r="D587" s="233" t="s">
        <v>149</v>
      </c>
      <c r="E587" s="249" t="s">
        <v>28</v>
      </c>
      <c r="F587" s="250" t="s">
        <v>817</v>
      </c>
      <c r="G587" s="248"/>
      <c r="H587" s="251">
        <v>1.5</v>
      </c>
      <c r="I587" s="252"/>
      <c r="J587" s="248"/>
      <c r="K587" s="248"/>
      <c r="L587" s="253"/>
      <c r="M587" s="254"/>
      <c r="N587" s="255"/>
      <c r="O587" s="255"/>
      <c r="P587" s="255"/>
      <c r="Q587" s="255"/>
      <c r="R587" s="255"/>
      <c r="S587" s="255"/>
      <c r="T587" s="25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7" t="s">
        <v>149</v>
      </c>
      <c r="AU587" s="257" t="s">
        <v>84</v>
      </c>
      <c r="AV587" s="14" t="s">
        <v>84</v>
      </c>
      <c r="AW587" s="14" t="s">
        <v>35</v>
      </c>
      <c r="AX587" s="14" t="s">
        <v>82</v>
      </c>
      <c r="AY587" s="257" t="s">
        <v>137</v>
      </c>
    </row>
    <row r="588" s="2" customFormat="1" ht="16.5" customHeight="1">
      <c r="A588" s="40"/>
      <c r="B588" s="41"/>
      <c r="C588" s="220" t="s">
        <v>818</v>
      </c>
      <c r="D588" s="220" t="s">
        <v>140</v>
      </c>
      <c r="E588" s="221" t="s">
        <v>819</v>
      </c>
      <c r="F588" s="222" t="s">
        <v>820</v>
      </c>
      <c r="G588" s="223" t="s">
        <v>410</v>
      </c>
      <c r="H588" s="224">
        <v>0.060999999999999999</v>
      </c>
      <c r="I588" s="225"/>
      <c r="J588" s="226">
        <f>ROUND(I588*H588,2)</f>
        <v>0</v>
      </c>
      <c r="K588" s="222" t="s">
        <v>144</v>
      </c>
      <c r="L588" s="46"/>
      <c r="M588" s="227" t="s">
        <v>28</v>
      </c>
      <c r="N588" s="228" t="s">
        <v>45</v>
      </c>
      <c r="O588" s="86"/>
      <c r="P588" s="229">
        <f>O588*H588</f>
        <v>0</v>
      </c>
      <c r="Q588" s="229">
        <v>0</v>
      </c>
      <c r="R588" s="229">
        <f>Q588*H588</f>
        <v>0</v>
      </c>
      <c r="S588" s="229">
        <v>0</v>
      </c>
      <c r="T588" s="230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31" t="s">
        <v>145</v>
      </c>
      <c r="AT588" s="231" t="s">
        <v>140</v>
      </c>
      <c r="AU588" s="231" t="s">
        <v>84</v>
      </c>
      <c r="AY588" s="19" t="s">
        <v>137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9" t="s">
        <v>82</v>
      </c>
      <c r="BK588" s="232">
        <f>ROUND(I588*H588,2)</f>
        <v>0</v>
      </c>
      <c r="BL588" s="19" t="s">
        <v>145</v>
      </c>
      <c r="BM588" s="231" t="s">
        <v>821</v>
      </c>
    </row>
    <row r="589" s="2" customFormat="1">
      <c r="A589" s="40"/>
      <c r="B589" s="41"/>
      <c r="C589" s="42"/>
      <c r="D589" s="233" t="s">
        <v>147</v>
      </c>
      <c r="E589" s="42"/>
      <c r="F589" s="234" t="s">
        <v>822</v>
      </c>
      <c r="G589" s="42"/>
      <c r="H589" s="42"/>
      <c r="I589" s="138"/>
      <c r="J589" s="42"/>
      <c r="K589" s="42"/>
      <c r="L589" s="46"/>
      <c r="M589" s="235"/>
      <c r="N589" s="236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147</v>
      </c>
      <c r="AU589" s="19" t="s">
        <v>84</v>
      </c>
    </row>
    <row r="590" s="12" customFormat="1" ht="22.8" customHeight="1">
      <c r="A590" s="12"/>
      <c r="B590" s="204"/>
      <c r="C590" s="205"/>
      <c r="D590" s="206" t="s">
        <v>73</v>
      </c>
      <c r="E590" s="218" t="s">
        <v>823</v>
      </c>
      <c r="F590" s="218" t="s">
        <v>824</v>
      </c>
      <c r="G590" s="205"/>
      <c r="H590" s="205"/>
      <c r="I590" s="208"/>
      <c r="J590" s="219">
        <f>BK590</f>
        <v>0</v>
      </c>
      <c r="K590" s="205"/>
      <c r="L590" s="210"/>
      <c r="M590" s="211"/>
      <c r="N590" s="212"/>
      <c r="O590" s="212"/>
      <c r="P590" s="213">
        <f>SUM(P591:P632)</f>
        <v>0</v>
      </c>
      <c r="Q590" s="212"/>
      <c r="R590" s="213">
        <f>SUM(R591:R632)</f>
        <v>0.026693199999999997</v>
      </c>
      <c r="S590" s="212"/>
      <c r="T590" s="214">
        <f>SUM(T591:T632)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215" t="s">
        <v>84</v>
      </c>
      <c r="AT590" s="216" t="s">
        <v>73</v>
      </c>
      <c r="AU590" s="216" t="s">
        <v>82</v>
      </c>
      <c r="AY590" s="215" t="s">
        <v>137</v>
      </c>
      <c r="BK590" s="217">
        <f>SUM(BK591:BK632)</f>
        <v>0</v>
      </c>
    </row>
    <row r="591" s="2" customFormat="1" ht="16.5" customHeight="1">
      <c r="A591" s="40"/>
      <c r="B591" s="41"/>
      <c r="C591" s="220" t="s">
        <v>825</v>
      </c>
      <c r="D591" s="220" t="s">
        <v>140</v>
      </c>
      <c r="E591" s="221" t="s">
        <v>826</v>
      </c>
      <c r="F591" s="222" t="s">
        <v>827</v>
      </c>
      <c r="G591" s="223" t="s">
        <v>155</v>
      </c>
      <c r="H591" s="224">
        <v>0.92000000000000004</v>
      </c>
      <c r="I591" s="225"/>
      <c r="J591" s="226">
        <f>ROUND(I591*H591,2)</f>
        <v>0</v>
      </c>
      <c r="K591" s="222" t="s">
        <v>144</v>
      </c>
      <c r="L591" s="46"/>
      <c r="M591" s="227" t="s">
        <v>28</v>
      </c>
      <c r="N591" s="228" t="s">
        <v>45</v>
      </c>
      <c r="O591" s="86"/>
      <c r="P591" s="229">
        <f>O591*H591</f>
        <v>0</v>
      </c>
      <c r="Q591" s="229">
        <v>0.00023000000000000001</v>
      </c>
      <c r="R591" s="229">
        <f>Q591*H591</f>
        <v>0.00021160000000000002</v>
      </c>
      <c r="S591" s="229">
        <v>0</v>
      </c>
      <c r="T591" s="230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31" t="s">
        <v>145</v>
      </c>
      <c r="AT591" s="231" t="s">
        <v>140</v>
      </c>
      <c r="AU591" s="231" t="s">
        <v>84</v>
      </c>
      <c r="AY591" s="19" t="s">
        <v>137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9" t="s">
        <v>82</v>
      </c>
      <c r="BK591" s="232">
        <f>ROUND(I591*H591,2)</f>
        <v>0</v>
      </c>
      <c r="BL591" s="19" t="s">
        <v>145</v>
      </c>
      <c r="BM591" s="231" t="s">
        <v>828</v>
      </c>
    </row>
    <row r="592" s="2" customFormat="1">
      <c r="A592" s="40"/>
      <c r="B592" s="41"/>
      <c r="C592" s="42"/>
      <c r="D592" s="233" t="s">
        <v>147</v>
      </c>
      <c r="E592" s="42"/>
      <c r="F592" s="234" t="s">
        <v>829</v>
      </c>
      <c r="G592" s="42"/>
      <c r="H592" s="42"/>
      <c r="I592" s="138"/>
      <c r="J592" s="42"/>
      <c r="K592" s="42"/>
      <c r="L592" s="46"/>
      <c r="M592" s="235"/>
      <c r="N592" s="236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147</v>
      </c>
      <c r="AU592" s="19" t="s">
        <v>84</v>
      </c>
    </row>
    <row r="593" s="13" customFormat="1">
      <c r="A593" s="13"/>
      <c r="B593" s="237"/>
      <c r="C593" s="238"/>
      <c r="D593" s="233" t="s">
        <v>149</v>
      </c>
      <c r="E593" s="239" t="s">
        <v>28</v>
      </c>
      <c r="F593" s="240" t="s">
        <v>830</v>
      </c>
      <c r="G593" s="238"/>
      <c r="H593" s="239" t="s">
        <v>28</v>
      </c>
      <c r="I593" s="241"/>
      <c r="J593" s="238"/>
      <c r="K593" s="238"/>
      <c r="L593" s="242"/>
      <c r="M593" s="243"/>
      <c r="N593" s="244"/>
      <c r="O593" s="244"/>
      <c r="P593" s="244"/>
      <c r="Q593" s="244"/>
      <c r="R593" s="244"/>
      <c r="S593" s="244"/>
      <c r="T593" s="24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6" t="s">
        <v>149</v>
      </c>
      <c r="AU593" s="246" t="s">
        <v>84</v>
      </c>
      <c r="AV593" s="13" t="s">
        <v>82</v>
      </c>
      <c r="AW593" s="13" t="s">
        <v>35</v>
      </c>
      <c r="AX593" s="13" t="s">
        <v>74</v>
      </c>
      <c r="AY593" s="246" t="s">
        <v>137</v>
      </c>
    </row>
    <row r="594" s="13" customFormat="1">
      <c r="A594" s="13"/>
      <c r="B594" s="237"/>
      <c r="C594" s="238"/>
      <c r="D594" s="233" t="s">
        <v>149</v>
      </c>
      <c r="E594" s="239" t="s">
        <v>28</v>
      </c>
      <c r="F594" s="240" t="s">
        <v>831</v>
      </c>
      <c r="G594" s="238"/>
      <c r="H594" s="239" t="s">
        <v>28</v>
      </c>
      <c r="I594" s="241"/>
      <c r="J594" s="238"/>
      <c r="K594" s="238"/>
      <c r="L594" s="242"/>
      <c r="M594" s="243"/>
      <c r="N594" s="244"/>
      <c r="O594" s="244"/>
      <c r="P594" s="244"/>
      <c r="Q594" s="244"/>
      <c r="R594" s="244"/>
      <c r="S594" s="244"/>
      <c r="T594" s="24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6" t="s">
        <v>149</v>
      </c>
      <c r="AU594" s="246" t="s">
        <v>84</v>
      </c>
      <c r="AV594" s="13" t="s">
        <v>82</v>
      </c>
      <c r="AW594" s="13" t="s">
        <v>35</v>
      </c>
      <c r="AX594" s="13" t="s">
        <v>74</v>
      </c>
      <c r="AY594" s="246" t="s">
        <v>137</v>
      </c>
    </row>
    <row r="595" s="14" customFormat="1">
      <c r="A595" s="14"/>
      <c r="B595" s="247"/>
      <c r="C595" s="248"/>
      <c r="D595" s="233" t="s">
        <v>149</v>
      </c>
      <c r="E595" s="249" t="s">
        <v>28</v>
      </c>
      <c r="F595" s="250" t="s">
        <v>832</v>
      </c>
      <c r="G595" s="248"/>
      <c r="H595" s="251">
        <v>0.92000000000000004</v>
      </c>
      <c r="I595" s="252"/>
      <c r="J595" s="248"/>
      <c r="K595" s="248"/>
      <c r="L595" s="253"/>
      <c r="M595" s="254"/>
      <c r="N595" s="255"/>
      <c r="O595" s="255"/>
      <c r="P595" s="255"/>
      <c r="Q595" s="255"/>
      <c r="R595" s="255"/>
      <c r="S595" s="255"/>
      <c r="T595" s="25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7" t="s">
        <v>149</v>
      </c>
      <c r="AU595" s="257" t="s">
        <v>84</v>
      </c>
      <c r="AV595" s="14" t="s">
        <v>84</v>
      </c>
      <c r="AW595" s="14" t="s">
        <v>35</v>
      </c>
      <c r="AX595" s="14" t="s">
        <v>82</v>
      </c>
      <c r="AY595" s="257" t="s">
        <v>137</v>
      </c>
    </row>
    <row r="596" s="2" customFormat="1" ht="16.5" customHeight="1">
      <c r="A596" s="40"/>
      <c r="B596" s="41"/>
      <c r="C596" s="220" t="s">
        <v>833</v>
      </c>
      <c r="D596" s="220" t="s">
        <v>140</v>
      </c>
      <c r="E596" s="221" t="s">
        <v>834</v>
      </c>
      <c r="F596" s="222" t="s">
        <v>835</v>
      </c>
      <c r="G596" s="223" t="s">
        <v>155</v>
      </c>
      <c r="H596" s="224">
        <v>0.92000000000000004</v>
      </c>
      <c r="I596" s="225"/>
      <c r="J596" s="226">
        <f>ROUND(I596*H596,2)</f>
        <v>0</v>
      </c>
      <c r="K596" s="222" t="s">
        <v>144</v>
      </c>
      <c r="L596" s="46"/>
      <c r="M596" s="227" t="s">
        <v>28</v>
      </c>
      <c r="N596" s="228" t="s">
        <v>45</v>
      </c>
      <c r="O596" s="86"/>
      <c r="P596" s="229">
        <f>O596*H596</f>
        <v>0</v>
      </c>
      <c r="Q596" s="229">
        <v>0.00023000000000000001</v>
      </c>
      <c r="R596" s="229">
        <f>Q596*H596</f>
        <v>0.00021160000000000002</v>
      </c>
      <c r="S596" s="229">
        <v>0</v>
      </c>
      <c r="T596" s="230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31" t="s">
        <v>145</v>
      </c>
      <c r="AT596" s="231" t="s">
        <v>140</v>
      </c>
      <c r="AU596" s="231" t="s">
        <v>84</v>
      </c>
      <c r="AY596" s="19" t="s">
        <v>137</v>
      </c>
      <c r="BE596" s="232">
        <f>IF(N596="základní",J596,0)</f>
        <v>0</v>
      </c>
      <c r="BF596" s="232">
        <f>IF(N596="snížená",J596,0)</f>
        <v>0</v>
      </c>
      <c r="BG596" s="232">
        <f>IF(N596="zákl. přenesená",J596,0)</f>
        <v>0</v>
      </c>
      <c r="BH596" s="232">
        <f>IF(N596="sníž. přenesená",J596,0)</f>
        <v>0</v>
      </c>
      <c r="BI596" s="232">
        <f>IF(N596="nulová",J596,0)</f>
        <v>0</v>
      </c>
      <c r="BJ596" s="19" t="s">
        <v>82</v>
      </c>
      <c r="BK596" s="232">
        <f>ROUND(I596*H596,2)</f>
        <v>0</v>
      </c>
      <c r="BL596" s="19" t="s">
        <v>145</v>
      </c>
      <c r="BM596" s="231" t="s">
        <v>836</v>
      </c>
    </row>
    <row r="597" s="2" customFormat="1">
      <c r="A597" s="40"/>
      <c r="B597" s="41"/>
      <c r="C597" s="42"/>
      <c r="D597" s="233" t="s">
        <v>147</v>
      </c>
      <c r="E597" s="42"/>
      <c r="F597" s="234" t="s">
        <v>837</v>
      </c>
      <c r="G597" s="42"/>
      <c r="H597" s="42"/>
      <c r="I597" s="138"/>
      <c r="J597" s="42"/>
      <c r="K597" s="42"/>
      <c r="L597" s="46"/>
      <c r="M597" s="235"/>
      <c r="N597" s="236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147</v>
      </c>
      <c r="AU597" s="19" t="s">
        <v>84</v>
      </c>
    </row>
    <row r="598" s="13" customFormat="1">
      <c r="A598" s="13"/>
      <c r="B598" s="237"/>
      <c r="C598" s="238"/>
      <c r="D598" s="233" t="s">
        <v>149</v>
      </c>
      <c r="E598" s="239" t="s">
        <v>28</v>
      </c>
      <c r="F598" s="240" t="s">
        <v>838</v>
      </c>
      <c r="G598" s="238"/>
      <c r="H598" s="239" t="s">
        <v>28</v>
      </c>
      <c r="I598" s="241"/>
      <c r="J598" s="238"/>
      <c r="K598" s="238"/>
      <c r="L598" s="242"/>
      <c r="M598" s="243"/>
      <c r="N598" s="244"/>
      <c r="O598" s="244"/>
      <c r="P598" s="244"/>
      <c r="Q598" s="244"/>
      <c r="R598" s="244"/>
      <c r="S598" s="244"/>
      <c r="T598" s="24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6" t="s">
        <v>149</v>
      </c>
      <c r="AU598" s="246" t="s">
        <v>84</v>
      </c>
      <c r="AV598" s="13" t="s">
        <v>82</v>
      </c>
      <c r="AW598" s="13" t="s">
        <v>35</v>
      </c>
      <c r="AX598" s="13" t="s">
        <v>74</v>
      </c>
      <c r="AY598" s="246" t="s">
        <v>137</v>
      </c>
    </row>
    <row r="599" s="13" customFormat="1">
      <c r="A599" s="13"/>
      <c r="B599" s="237"/>
      <c r="C599" s="238"/>
      <c r="D599" s="233" t="s">
        <v>149</v>
      </c>
      <c r="E599" s="239" t="s">
        <v>28</v>
      </c>
      <c r="F599" s="240" t="s">
        <v>839</v>
      </c>
      <c r="G599" s="238"/>
      <c r="H599" s="239" t="s">
        <v>28</v>
      </c>
      <c r="I599" s="241"/>
      <c r="J599" s="238"/>
      <c r="K599" s="238"/>
      <c r="L599" s="242"/>
      <c r="M599" s="243"/>
      <c r="N599" s="244"/>
      <c r="O599" s="244"/>
      <c r="P599" s="244"/>
      <c r="Q599" s="244"/>
      <c r="R599" s="244"/>
      <c r="S599" s="244"/>
      <c r="T599" s="24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6" t="s">
        <v>149</v>
      </c>
      <c r="AU599" s="246" t="s">
        <v>84</v>
      </c>
      <c r="AV599" s="13" t="s">
        <v>82</v>
      </c>
      <c r="AW599" s="13" t="s">
        <v>35</v>
      </c>
      <c r="AX599" s="13" t="s">
        <v>74</v>
      </c>
      <c r="AY599" s="246" t="s">
        <v>137</v>
      </c>
    </row>
    <row r="600" s="13" customFormat="1">
      <c r="A600" s="13"/>
      <c r="B600" s="237"/>
      <c r="C600" s="238"/>
      <c r="D600" s="233" t="s">
        <v>149</v>
      </c>
      <c r="E600" s="239" t="s">
        <v>28</v>
      </c>
      <c r="F600" s="240" t="s">
        <v>840</v>
      </c>
      <c r="G600" s="238"/>
      <c r="H600" s="239" t="s">
        <v>28</v>
      </c>
      <c r="I600" s="241"/>
      <c r="J600" s="238"/>
      <c r="K600" s="238"/>
      <c r="L600" s="242"/>
      <c r="M600" s="243"/>
      <c r="N600" s="244"/>
      <c r="O600" s="244"/>
      <c r="P600" s="244"/>
      <c r="Q600" s="244"/>
      <c r="R600" s="244"/>
      <c r="S600" s="244"/>
      <c r="T600" s="24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6" t="s">
        <v>149</v>
      </c>
      <c r="AU600" s="246" t="s">
        <v>84</v>
      </c>
      <c r="AV600" s="13" t="s">
        <v>82</v>
      </c>
      <c r="AW600" s="13" t="s">
        <v>35</v>
      </c>
      <c r="AX600" s="13" t="s">
        <v>74</v>
      </c>
      <c r="AY600" s="246" t="s">
        <v>137</v>
      </c>
    </row>
    <row r="601" s="13" customFormat="1">
      <c r="A601" s="13"/>
      <c r="B601" s="237"/>
      <c r="C601" s="238"/>
      <c r="D601" s="233" t="s">
        <v>149</v>
      </c>
      <c r="E601" s="239" t="s">
        <v>28</v>
      </c>
      <c r="F601" s="240" t="s">
        <v>841</v>
      </c>
      <c r="G601" s="238"/>
      <c r="H601" s="239" t="s">
        <v>28</v>
      </c>
      <c r="I601" s="241"/>
      <c r="J601" s="238"/>
      <c r="K601" s="238"/>
      <c r="L601" s="242"/>
      <c r="M601" s="243"/>
      <c r="N601" s="244"/>
      <c r="O601" s="244"/>
      <c r="P601" s="244"/>
      <c r="Q601" s="244"/>
      <c r="R601" s="244"/>
      <c r="S601" s="244"/>
      <c r="T601" s="245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6" t="s">
        <v>149</v>
      </c>
      <c r="AU601" s="246" t="s">
        <v>84</v>
      </c>
      <c r="AV601" s="13" t="s">
        <v>82</v>
      </c>
      <c r="AW601" s="13" t="s">
        <v>35</v>
      </c>
      <c r="AX601" s="13" t="s">
        <v>74</v>
      </c>
      <c r="AY601" s="246" t="s">
        <v>137</v>
      </c>
    </row>
    <row r="602" s="13" customFormat="1">
      <c r="A602" s="13"/>
      <c r="B602" s="237"/>
      <c r="C602" s="238"/>
      <c r="D602" s="233" t="s">
        <v>149</v>
      </c>
      <c r="E602" s="239" t="s">
        <v>28</v>
      </c>
      <c r="F602" s="240" t="s">
        <v>842</v>
      </c>
      <c r="G602" s="238"/>
      <c r="H602" s="239" t="s">
        <v>28</v>
      </c>
      <c r="I602" s="241"/>
      <c r="J602" s="238"/>
      <c r="K602" s="238"/>
      <c r="L602" s="242"/>
      <c r="M602" s="243"/>
      <c r="N602" s="244"/>
      <c r="O602" s="244"/>
      <c r="P602" s="244"/>
      <c r="Q602" s="244"/>
      <c r="R602" s="244"/>
      <c r="S602" s="244"/>
      <c r="T602" s="24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6" t="s">
        <v>149</v>
      </c>
      <c r="AU602" s="246" t="s">
        <v>84</v>
      </c>
      <c r="AV602" s="13" t="s">
        <v>82</v>
      </c>
      <c r="AW602" s="13" t="s">
        <v>35</v>
      </c>
      <c r="AX602" s="13" t="s">
        <v>74</v>
      </c>
      <c r="AY602" s="246" t="s">
        <v>137</v>
      </c>
    </row>
    <row r="603" s="14" customFormat="1">
      <c r="A603" s="14"/>
      <c r="B603" s="247"/>
      <c r="C603" s="248"/>
      <c r="D603" s="233" t="s">
        <v>149</v>
      </c>
      <c r="E603" s="249" t="s">
        <v>28</v>
      </c>
      <c r="F603" s="250" t="s">
        <v>832</v>
      </c>
      <c r="G603" s="248"/>
      <c r="H603" s="251">
        <v>0.92000000000000004</v>
      </c>
      <c r="I603" s="252"/>
      <c r="J603" s="248"/>
      <c r="K603" s="248"/>
      <c r="L603" s="253"/>
      <c r="M603" s="254"/>
      <c r="N603" s="255"/>
      <c r="O603" s="255"/>
      <c r="P603" s="255"/>
      <c r="Q603" s="255"/>
      <c r="R603" s="255"/>
      <c r="S603" s="255"/>
      <c r="T603" s="256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7" t="s">
        <v>149</v>
      </c>
      <c r="AU603" s="257" t="s">
        <v>84</v>
      </c>
      <c r="AV603" s="14" t="s">
        <v>84</v>
      </c>
      <c r="AW603" s="14" t="s">
        <v>35</v>
      </c>
      <c r="AX603" s="14" t="s">
        <v>82</v>
      </c>
      <c r="AY603" s="257" t="s">
        <v>137</v>
      </c>
    </row>
    <row r="604" s="2" customFormat="1" ht="16.5" customHeight="1">
      <c r="A604" s="40"/>
      <c r="B604" s="41"/>
      <c r="C604" s="220" t="s">
        <v>843</v>
      </c>
      <c r="D604" s="220" t="s">
        <v>140</v>
      </c>
      <c r="E604" s="221" t="s">
        <v>844</v>
      </c>
      <c r="F604" s="222" t="s">
        <v>845</v>
      </c>
      <c r="G604" s="223" t="s">
        <v>155</v>
      </c>
      <c r="H604" s="224">
        <v>65</v>
      </c>
      <c r="I604" s="225"/>
      <c r="J604" s="226">
        <f>ROUND(I604*H604,2)</f>
        <v>0</v>
      </c>
      <c r="K604" s="222" t="s">
        <v>28</v>
      </c>
      <c r="L604" s="46"/>
      <c r="M604" s="227" t="s">
        <v>28</v>
      </c>
      <c r="N604" s="228" t="s">
        <v>45</v>
      </c>
      <c r="O604" s="86"/>
      <c r="P604" s="229">
        <f>O604*H604</f>
        <v>0</v>
      </c>
      <c r="Q604" s="229">
        <v>0</v>
      </c>
      <c r="R604" s="229">
        <f>Q604*H604</f>
        <v>0</v>
      </c>
      <c r="S604" s="229">
        <v>0</v>
      </c>
      <c r="T604" s="230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31" t="s">
        <v>145</v>
      </c>
      <c r="AT604" s="231" t="s">
        <v>140</v>
      </c>
      <c r="AU604" s="231" t="s">
        <v>84</v>
      </c>
      <c r="AY604" s="19" t="s">
        <v>137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9" t="s">
        <v>82</v>
      </c>
      <c r="BK604" s="232">
        <f>ROUND(I604*H604,2)</f>
        <v>0</v>
      </c>
      <c r="BL604" s="19" t="s">
        <v>145</v>
      </c>
      <c r="BM604" s="231" t="s">
        <v>846</v>
      </c>
    </row>
    <row r="605" s="2" customFormat="1">
      <c r="A605" s="40"/>
      <c r="B605" s="41"/>
      <c r="C605" s="42"/>
      <c r="D605" s="233" t="s">
        <v>147</v>
      </c>
      <c r="E605" s="42"/>
      <c r="F605" s="234" t="s">
        <v>845</v>
      </c>
      <c r="G605" s="42"/>
      <c r="H605" s="42"/>
      <c r="I605" s="138"/>
      <c r="J605" s="42"/>
      <c r="K605" s="42"/>
      <c r="L605" s="46"/>
      <c r="M605" s="235"/>
      <c r="N605" s="236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147</v>
      </c>
      <c r="AU605" s="19" t="s">
        <v>84</v>
      </c>
    </row>
    <row r="606" s="13" customFormat="1">
      <c r="A606" s="13"/>
      <c r="B606" s="237"/>
      <c r="C606" s="238"/>
      <c r="D606" s="233" t="s">
        <v>149</v>
      </c>
      <c r="E606" s="239" t="s">
        <v>28</v>
      </c>
      <c r="F606" s="240" t="s">
        <v>228</v>
      </c>
      <c r="G606" s="238"/>
      <c r="H606" s="239" t="s">
        <v>28</v>
      </c>
      <c r="I606" s="241"/>
      <c r="J606" s="238"/>
      <c r="K606" s="238"/>
      <c r="L606" s="242"/>
      <c r="M606" s="243"/>
      <c r="N606" s="244"/>
      <c r="O606" s="244"/>
      <c r="P606" s="244"/>
      <c r="Q606" s="244"/>
      <c r="R606" s="244"/>
      <c r="S606" s="244"/>
      <c r="T606" s="24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6" t="s">
        <v>149</v>
      </c>
      <c r="AU606" s="246" t="s">
        <v>84</v>
      </c>
      <c r="AV606" s="13" t="s">
        <v>82</v>
      </c>
      <c r="AW606" s="13" t="s">
        <v>35</v>
      </c>
      <c r="AX606" s="13" t="s">
        <v>74</v>
      </c>
      <c r="AY606" s="246" t="s">
        <v>137</v>
      </c>
    </row>
    <row r="607" s="14" customFormat="1">
      <c r="A607" s="14"/>
      <c r="B607" s="247"/>
      <c r="C607" s="248"/>
      <c r="D607" s="233" t="s">
        <v>149</v>
      </c>
      <c r="E607" s="249" t="s">
        <v>28</v>
      </c>
      <c r="F607" s="250" t="s">
        <v>847</v>
      </c>
      <c r="G607" s="248"/>
      <c r="H607" s="251">
        <v>67.5</v>
      </c>
      <c r="I607" s="252"/>
      <c r="J607" s="248"/>
      <c r="K607" s="248"/>
      <c r="L607" s="253"/>
      <c r="M607" s="254"/>
      <c r="N607" s="255"/>
      <c r="O607" s="255"/>
      <c r="P607" s="255"/>
      <c r="Q607" s="255"/>
      <c r="R607" s="255"/>
      <c r="S607" s="255"/>
      <c r="T607" s="25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7" t="s">
        <v>149</v>
      </c>
      <c r="AU607" s="257" t="s">
        <v>84</v>
      </c>
      <c r="AV607" s="14" t="s">
        <v>84</v>
      </c>
      <c r="AW607" s="14" t="s">
        <v>35</v>
      </c>
      <c r="AX607" s="14" t="s">
        <v>74</v>
      </c>
      <c r="AY607" s="257" t="s">
        <v>137</v>
      </c>
    </row>
    <row r="608" s="14" customFormat="1">
      <c r="A608" s="14"/>
      <c r="B608" s="247"/>
      <c r="C608" s="248"/>
      <c r="D608" s="233" t="s">
        <v>149</v>
      </c>
      <c r="E608" s="249" t="s">
        <v>28</v>
      </c>
      <c r="F608" s="250" t="s">
        <v>848</v>
      </c>
      <c r="G608" s="248"/>
      <c r="H608" s="251">
        <v>-5.2199999999999998</v>
      </c>
      <c r="I608" s="252"/>
      <c r="J608" s="248"/>
      <c r="K608" s="248"/>
      <c r="L608" s="253"/>
      <c r="M608" s="254"/>
      <c r="N608" s="255"/>
      <c r="O608" s="255"/>
      <c r="P608" s="255"/>
      <c r="Q608" s="255"/>
      <c r="R608" s="255"/>
      <c r="S608" s="255"/>
      <c r="T608" s="25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7" t="s">
        <v>149</v>
      </c>
      <c r="AU608" s="257" t="s">
        <v>84</v>
      </c>
      <c r="AV608" s="14" t="s">
        <v>84</v>
      </c>
      <c r="AW608" s="14" t="s">
        <v>35</v>
      </c>
      <c r="AX608" s="14" t="s">
        <v>74</v>
      </c>
      <c r="AY608" s="257" t="s">
        <v>137</v>
      </c>
    </row>
    <row r="609" s="14" customFormat="1">
      <c r="A609" s="14"/>
      <c r="B609" s="247"/>
      <c r="C609" s="248"/>
      <c r="D609" s="233" t="s">
        <v>149</v>
      </c>
      <c r="E609" s="249" t="s">
        <v>28</v>
      </c>
      <c r="F609" s="250" t="s">
        <v>849</v>
      </c>
      <c r="G609" s="248"/>
      <c r="H609" s="251">
        <v>-4.7030000000000003</v>
      </c>
      <c r="I609" s="252"/>
      <c r="J609" s="248"/>
      <c r="K609" s="248"/>
      <c r="L609" s="253"/>
      <c r="M609" s="254"/>
      <c r="N609" s="255"/>
      <c r="O609" s="255"/>
      <c r="P609" s="255"/>
      <c r="Q609" s="255"/>
      <c r="R609" s="255"/>
      <c r="S609" s="255"/>
      <c r="T609" s="256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7" t="s">
        <v>149</v>
      </c>
      <c r="AU609" s="257" t="s">
        <v>84</v>
      </c>
      <c r="AV609" s="14" t="s">
        <v>84</v>
      </c>
      <c r="AW609" s="14" t="s">
        <v>35</v>
      </c>
      <c r="AX609" s="14" t="s">
        <v>74</v>
      </c>
      <c r="AY609" s="257" t="s">
        <v>137</v>
      </c>
    </row>
    <row r="610" s="13" customFormat="1">
      <c r="A610" s="13"/>
      <c r="B610" s="237"/>
      <c r="C610" s="238"/>
      <c r="D610" s="233" t="s">
        <v>149</v>
      </c>
      <c r="E610" s="239" t="s">
        <v>28</v>
      </c>
      <c r="F610" s="240" t="s">
        <v>850</v>
      </c>
      <c r="G610" s="238"/>
      <c r="H610" s="239" t="s">
        <v>28</v>
      </c>
      <c r="I610" s="241"/>
      <c r="J610" s="238"/>
      <c r="K610" s="238"/>
      <c r="L610" s="242"/>
      <c r="M610" s="243"/>
      <c r="N610" s="244"/>
      <c r="O610" s="244"/>
      <c r="P610" s="244"/>
      <c r="Q610" s="244"/>
      <c r="R610" s="244"/>
      <c r="S610" s="244"/>
      <c r="T610" s="24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6" t="s">
        <v>149</v>
      </c>
      <c r="AU610" s="246" t="s">
        <v>84</v>
      </c>
      <c r="AV610" s="13" t="s">
        <v>82</v>
      </c>
      <c r="AW610" s="13" t="s">
        <v>35</v>
      </c>
      <c r="AX610" s="13" t="s">
        <v>74</v>
      </c>
      <c r="AY610" s="246" t="s">
        <v>137</v>
      </c>
    </row>
    <row r="611" s="14" customFormat="1">
      <c r="A611" s="14"/>
      <c r="B611" s="247"/>
      <c r="C611" s="248"/>
      <c r="D611" s="233" t="s">
        <v>149</v>
      </c>
      <c r="E611" s="249" t="s">
        <v>28</v>
      </c>
      <c r="F611" s="250" t="s">
        <v>851</v>
      </c>
      <c r="G611" s="248"/>
      <c r="H611" s="251">
        <v>4</v>
      </c>
      <c r="I611" s="252"/>
      <c r="J611" s="248"/>
      <c r="K611" s="248"/>
      <c r="L611" s="253"/>
      <c r="M611" s="254"/>
      <c r="N611" s="255"/>
      <c r="O611" s="255"/>
      <c r="P611" s="255"/>
      <c r="Q611" s="255"/>
      <c r="R611" s="255"/>
      <c r="S611" s="255"/>
      <c r="T611" s="25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7" t="s">
        <v>149</v>
      </c>
      <c r="AU611" s="257" t="s">
        <v>84</v>
      </c>
      <c r="AV611" s="14" t="s">
        <v>84</v>
      </c>
      <c r="AW611" s="14" t="s">
        <v>35</v>
      </c>
      <c r="AX611" s="14" t="s">
        <v>74</v>
      </c>
      <c r="AY611" s="257" t="s">
        <v>137</v>
      </c>
    </row>
    <row r="612" s="14" customFormat="1">
      <c r="A612" s="14"/>
      <c r="B612" s="247"/>
      <c r="C612" s="248"/>
      <c r="D612" s="233" t="s">
        <v>149</v>
      </c>
      <c r="E612" s="249" t="s">
        <v>28</v>
      </c>
      <c r="F612" s="250" t="s">
        <v>852</v>
      </c>
      <c r="G612" s="248"/>
      <c r="H612" s="251">
        <v>3.423</v>
      </c>
      <c r="I612" s="252"/>
      <c r="J612" s="248"/>
      <c r="K612" s="248"/>
      <c r="L612" s="253"/>
      <c r="M612" s="254"/>
      <c r="N612" s="255"/>
      <c r="O612" s="255"/>
      <c r="P612" s="255"/>
      <c r="Q612" s="255"/>
      <c r="R612" s="255"/>
      <c r="S612" s="255"/>
      <c r="T612" s="256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7" t="s">
        <v>149</v>
      </c>
      <c r="AU612" s="257" t="s">
        <v>84</v>
      </c>
      <c r="AV612" s="14" t="s">
        <v>84</v>
      </c>
      <c r="AW612" s="14" t="s">
        <v>35</v>
      </c>
      <c r="AX612" s="14" t="s">
        <v>74</v>
      </c>
      <c r="AY612" s="257" t="s">
        <v>137</v>
      </c>
    </row>
    <row r="613" s="15" customFormat="1">
      <c r="A613" s="15"/>
      <c r="B613" s="258"/>
      <c r="C613" s="259"/>
      <c r="D613" s="233" t="s">
        <v>149</v>
      </c>
      <c r="E613" s="260" t="s">
        <v>28</v>
      </c>
      <c r="F613" s="261" t="s">
        <v>163</v>
      </c>
      <c r="G613" s="259"/>
      <c r="H613" s="262">
        <v>65</v>
      </c>
      <c r="I613" s="263"/>
      <c r="J613" s="259"/>
      <c r="K613" s="259"/>
      <c r="L613" s="264"/>
      <c r="M613" s="265"/>
      <c r="N613" s="266"/>
      <c r="O613" s="266"/>
      <c r="P613" s="266"/>
      <c r="Q613" s="266"/>
      <c r="R613" s="266"/>
      <c r="S613" s="266"/>
      <c r="T613" s="267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8" t="s">
        <v>149</v>
      </c>
      <c r="AU613" s="268" t="s">
        <v>84</v>
      </c>
      <c r="AV613" s="15" t="s">
        <v>138</v>
      </c>
      <c r="AW613" s="15" t="s">
        <v>35</v>
      </c>
      <c r="AX613" s="15" t="s">
        <v>82</v>
      </c>
      <c r="AY613" s="268" t="s">
        <v>137</v>
      </c>
    </row>
    <row r="614" s="2" customFormat="1" ht="16.5" customHeight="1">
      <c r="A614" s="40"/>
      <c r="B614" s="41"/>
      <c r="C614" s="220" t="s">
        <v>853</v>
      </c>
      <c r="D614" s="220" t="s">
        <v>140</v>
      </c>
      <c r="E614" s="221" t="s">
        <v>854</v>
      </c>
      <c r="F614" s="222" t="s">
        <v>855</v>
      </c>
      <c r="G614" s="223" t="s">
        <v>266</v>
      </c>
      <c r="H614" s="224">
        <v>355</v>
      </c>
      <c r="I614" s="225"/>
      <c r="J614" s="226">
        <f>ROUND(I614*H614,2)</f>
        <v>0</v>
      </c>
      <c r="K614" s="222" t="s">
        <v>144</v>
      </c>
      <c r="L614" s="46"/>
      <c r="M614" s="227" t="s">
        <v>28</v>
      </c>
      <c r="N614" s="228" t="s">
        <v>45</v>
      </c>
      <c r="O614" s="86"/>
      <c r="P614" s="229">
        <f>O614*H614</f>
        <v>0</v>
      </c>
      <c r="Q614" s="229">
        <v>3.0000000000000001E-05</v>
      </c>
      <c r="R614" s="229">
        <f>Q614*H614</f>
        <v>0.01065</v>
      </c>
      <c r="S614" s="229">
        <v>0</v>
      </c>
      <c r="T614" s="230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31" t="s">
        <v>138</v>
      </c>
      <c r="AT614" s="231" t="s">
        <v>140</v>
      </c>
      <c r="AU614" s="231" t="s">
        <v>84</v>
      </c>
      <c r="AY614" s="19" t="s">
        <v>137</v>
      </c>
      <c r="BE614" s="232">
        <f>IF(N614="základní",J614,0)</f>
        <v>0</v>
      </c>
      <c r="BF614" s="232">
        <f>IF(N614="snížená",J614,0)</f>
        <v>0</v>
      </c>
      <c r="BG614" s="232">
        <f>IF(N614="zákl. přenesená",J614,0)</f>
        <v>0</v>
      </c>
      <c r="BH614" s="232">
        <f>IF(N614="sníž. přenesená",J614,0)</f>
        <v>0</v>
      </c>
      <c r="BI614" s="232">
        <f>IF(N614="nulová",J614,0)</f>
        <v>0</v>
      </c>
      <c r="BJ614" s="19" t="s">
        <v>82</v>
      </c>
      <c r="BK614" s="232">
        <f>ROUND(I614*H614,2)</f>
        <v>0</v>
      </c>
      <c r="BL614" s="19" t="s">
        <v>138</v>
      </c>
      <c r="BM614" s="231" t="s">
        <v>856</v>
      </c>
    </row>
    <row r="615" s="2" customFormat="1">
      <c r="A615" s="40"/>
      <c r="B615" s="41"/>
      <c r="C615" s="42"/>
      <c r="D615" s="233" t="s">
        <v>147</v>
      </c>
      <c r="E615" s="42"/>
      <c r="F615" s="234" t="s">
        <v>857</v>
      </c>
      <c r="G615" s="42"/>
      <c r="H615" s="42"/>
      <c r="I615" s="138"/>
      <c r="J615" s="42"/>
      <c r="K615" s="42"/>
      <c r="L615" s="46"/>
      <c r="M615" s="235"/>
      <c r="N615" s="236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147</v>
      </c>
      <c r="AU615" s="19" t="s">
        <v>84</v>
      </c>
    </row>
    <row r="616" s="13" customFormat="1">
      <c r="A616" s="13"/>
      <c r="B616" s="237"/>
      <c r="C616" s="238"/>
      <c r="D616" s="233" t="s">
        <v>149</v>
      </c>
      <c r="E616" s="239" t="s">
        <v>28</v>
      </c>
      <c r="F616" s="240" t="s">
        <v>591</v>
      </c>
      <c r="G616" s="238"/>
      <c r="H616" s="239" t="s">
        <v>28</v>
      </c>
      <c r="I616" s="241"/>
      <c r="J616" s="238"/>
      <c r="K616" s="238"/>
      <c r="L616" s="242"/>
      <c r="M616" s="243"/>
      <c r="N616" s="244"/>
      <c r="O616" s="244"/>
      <c r="P616" s="244"/>
      <c r="Q616" s="244"/>
      <c r="R616" s="244"/>
      <c r="S616" s="244"/>
      <c r="T616" s="24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6" t="s">
        <v>149</v>
      </c>
      <c r="AU616" s="246" t="s">
        <v>84</v>
      </c>
      <c r="AV616" s="13" t="s">
        <v>82</v>
      </c>
      <c r="AW616" s="13" t="s">
        <v>35</v>
      </c>
      <c r="AX616" s="13" t="s">
        <v>74</v>
      </c>
      <c r="AY616" s="246" t="s">
        <v>137</v>
      </c>
    </row>
    <row r="617" s="13" customFormat="1">
      <c r="A617" s="13"/>
      <c r="B617" s="237"/>
      <c r="C617" s="238"/>
      <c r="D617" s="233" t="s">
        <v>149</v>
      </c>
      <c r="E617" s="239" t="s">
        <v>28</v>
      </c>
      <c r="F617" s="240" t="s">
        <v>858</v>
      </c>
      <c r="G617" s="238"/>
      <c r="H617" s="239" t="s">
        <v>28</v>
      </c>
      <c r="I617" s="241"/>
      <c r="J617" s="238"/>
      <c r="K617" s="238"/>
      <c r="L617" s="242"/>
      <c r="M617" s="243"/>
      <c r="N617" s="244"/>
      <c r="O617" s="244"/>
      <c r="P617" s="244"/>
      <c r="Q617" s="244"/>
      <c r="R617" s="244"/>
      <c r="S617" s="244"/>
      <c r="T617" s="24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6" t="s">
        <v>149</v>
      </c>
      <c r="AU617" s="246" t="s">
        <v>84</v>
      </c>
      <c r="AV617" s="13" t="s">
        <v>82</v>
      </c>
      <c r="AW617" s="13" t="s">
        <v>35</v>
      </c>
      <c r="AX617" s="13" t="s">
        <v>74</v>
      </c>
      <c r="AY617" s="246" t="s">
        <v>137</v>
      </c>
    </row>
    <row r="618" s="13" customFormat="1">
      <c r="A618" s="13"/>
      <c r="B618" s="237"/>
      <c r="C618" s="238"/>
      <c r="D618" s="233" t="s">
        <v>149</v>
      </c>
      <c r="E618" s="239" t="s">
        <v>28</v>
      </c>
      <c r="F618" s="240" t="s">
        <v>859</v>
      </c>
      <c r="G618" s="238"/>
      <c r="H618" s="239" t="s">
        <v>28</v>
      </c>
      <c r="I618" s="241"/>
      <c r="J618" s="238"/>
      <c r="K618" s="238"/>
      <c r="L618" s="242"/>
      <c r="M618" s="243"/>
      <c r="N618" s="244"/>
      <c r="O618" s="244"/>
      <c r="P618" s="244"/>
      <c r="Q618" s="244"/>
      <c r="R618" s="244"/>
      <c r="S618" s="244"/>
      <c r="T618" s="24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6" t="s">
        <v>149</v>
      </c>
      <c r="AU618" s="246" t="s">
        <v>84</v>
      </c>
      <c r="AV618" s="13" t="s">
        <v>82</v>
      </c>
      <c r="AW618" s="13" t="s">
        <v>35</v>
      </c>
      <c r="AX618" s="13" t="s">
        <v>74</v>
      </c>
      <c r="AY618" s="246" t="s">
        <v>137</v>
      </c>
    </row>
    <row r="619" s="14" customFormat="1">
      <c r="A619" s="14"/>
      <c r="B619" s="247"/>
      <c r="C619" s="248"/>
      <c r="D619" s="233" t="s">
        <v>149</v>
      </c>
      <c r="E619" s="249" t="s">
        <v>28</v>
      </c>
      <c r="F619" s="250" t="s">
        <v>860</v>
      </c>
      <c r="G619" s="248"/>
      <c r="H619" s="251">
        <v>355</v>
      </c>
      <c r="I619" s="252"/>
      <c r="J619" s="248"/>
      <c r="K619" s="248"/>
      <c r="L619" s="253"/>
      <c r="M619" s="254"/>
      <c r="N619" s="255"/>
      <c r="O619" s="255"/>
      <c r="P619" s="255"/>
      <c r="Q619" s="255"/>
      <c r="R619" s="255"/>
      <c r="S619" s="255"/>
      <c r="T619" s="256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7" t="s">
        <v>149</v>
      </c>
      <c r="AU619" s="257" t="s">
        <v>84</v>
      </c>
      <c r="AV619" s="14" t="s">
        <v>84</v>
      </c>
      <c r="AW619" s="14" t="s">
        <v>35</v>
      </c>
      <c r="AX619" s="14" t="s">
        <v>82</v>
      </c>
      <c r="AY619" s="257" t="s">
        <v>137</v>
      </c>
    </row>
    <row r="620" s="13" customFormat="1">
      <c r="A620" s="13"/>
      <c r="B620" s="237"/>
      <c r="C620" s="238"/>
      <c r="D620" s="233" t="s">
        <v>149</v>
      </c>
      <c r="E620" s="239" t="s">
        <v>28</v>
      </c>
      <c r="F620" s="240" t="s">
        <v>861</v>
      </c>
      <c r="G620" s="238"/>
      <c r="H620" s="239" t="s">
        <v>28</v>
      </c>
      <c r="I620" s="241"/>
      <c r="J620" s="238"/>
      <c r="K620" s="238"/>
      <c r="L620" s="242"/>
      <c r="M620" s="243"/>
      <c r="N620" s="244"/>
      <c r="O620" s="244"/>
      <c r="P620" s="244"/>
      <c r="Q620" s="244"/>
      <c r="R620" s="244"/>
      <c r="S620" s="244"/>
      <c r="T620" s="24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6" t="s">
        <v>149</v>
      </c>
      <c r="AU620" s="246" t="s">
        <v>84</v>
      </c>
      <c r="AV620" s="13" t="s">
        <v>82</v>
      </c>
      <c r="AW620" s="13" t="s">
        <v>35</v>
      </c>
      <c r="AX620" s="13" t="s">
        <v>74</v>
      </c>
      <c r="AY620" s="246" t="s">
        <v>137</v>
      </c>
    </row>
    <row r="621" s="2" customFormat="1" ht="16.5" customHeight="1">
      <c r="A621" s="40"/>
      <c r="B621" s="41"/>
      <c r="C621" s="220" t="s">
        <v>862</v>
      </c>
      <c r="D621" s="220" t="s">
        <v>140</v>
      </c>
      <c r="E621" s="221" t="s">
        <v>863</v>
      </c>
      <c r="F621" s="222" t="s">
        <v>864</v>
      </c>
      <c r="G621" s="223" t="s">
        <v>266</v>
      </c>
      <c r="H621" s="224">
        <v>213</v>
      </c>
      <c r="I621" s="225"/>
      <c r="J621" s="226">
        <f>ROUND(I621*H621,2)</f>
        <v>0</v>
      </c>
      <c r="K621" s="222" t="s">
        <v>144</v>
      </c>
      <c r="L621" s="46"/>
      <c r="M621" s="227" t="s">
        <v>28</v>
      </c>
      <c r="N621" s="228" t="s">
        <v>45</v>
      </c>
      <c r="O621" s="86"/>
      <c r="P621" s="229">
        <f>O621*H621</f>
        <v>0</v>
      </c>
      <c r="Q621" s="229">
        <v>3.0000000000000001E-05</v>
      </c>
      <c r="R621" s="229">
        <f>Q621*H621</f>
        <v>0.0063899999999999998</v>
      </c>
      <c r="S621" s="229">
        <v>0</v>
      </c>
      <c r="T621" s="230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31" t="s">
        <v>138</v>
      </c>
      <c r="AT621" s="231" t="s">
        <v>140</v>
      </c>
      <c r="AU621" s="231" t="s">
        <v>84</v>
      </c>
      <c r="AY621" s="19" t="s">
        <v>137</v>
      </c>
      <c r="BE621" s="232">
        <f>IF(N621="základní",J621,0)</f>
        <v>0</v>
      </c>
      <c r="BF621" s="232">
        <f>IF(N621="snížená",J621,0)</f>
        <v>0</v>
      </c>
      <c r="BG621" s="232">
        <f>IF(N621="zákl. přenesená",J621,0)</f>
        <v>0</v>
      </c>
      <c r="BH621" s="232">
        <f>IF(N621="sníž. přenesená",J621,0)</f>
        <v>0</v>
      </c>
      <c r="BI621" s="232">
        <f>IF(N621="nulová",J621,0)</f>
        <v>0</v>
      </c>
      <c r="BJ621" s="19" t="s">
        <v>82</v>
      </c>
      <c r="BK621" s="232">
        <f>ROUND(I621*H621,2)</f>
        <v>0</v>
      </c>
      <c r="BL621" s="19" t="s">
        <v>138</v>
      </c>
      <c r="BM621" s="231" t="s">
        <v>865</v>
      </c>
    </row>
    <row r="622" s="2" customFormat="1">
      <c r="A622" s="40"/>
      <c r="B622" s="41"/>
      <c r="C622" s="42"/>
      <c r="D622" s="233" t="s">
        <v>147</v>
      </c>
      <c r="E622" s="42"/>
      <c r="F622" s="234" t="s">
        <v>866</v>
      </c>
      <c r="G622" s="42"/>
      <c r="H622" s="42"/>
      <c r="I622" s="138"/>
      <c r="J622" s="42"/>
      <c r="K622" s="42"/>
      <c r="L622" s="46"/>
      <c r="M622" s="235"/>
      <c r="N622" s="236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147</v>
      </c>
      <c r="AU622" s="19" t="s">
        <v>84</v>
      </c>
    </row>
    <row r="623" s="13" customFormat="1">
      <c r="A623" s="13"/>
      <c r="B623" s="237"/>
      <c r="C623" s="238"/>
      <c r="D623" s="233" t="s">
        <v>149</v>
      </c>
      <c r="E623" s="239" t="s">
        <v>28</v>
      </c>
      <c r="F623" s="240" t="s">
        <v>591</v>
      </c>
      <c r="G623" s="238"/>
      <c r="H623" s="239" t="s">
        <v>28</v>
      </c>
      <c r="I623" s="241"/>
      <c r="J623" s="238"/>
      <c r="K623" s="238"/>
      <c r="L623" s="242"/>
      <c r="M623" s="243"/>
      <c r="N623" s="244"/>
      <c r="O623" s="244"/>
      <c r="P623" s="244"/>
      <c r="Q623" s="244"/>
      <c r="R623" s="244"/>
      <c r="S623" s="244"/>
      <c r="T623" s="24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6" t="s">
        <v>149</v>
      </c>
      <c r="AU623" s="246" t="s">
        <v>84</v>
      </c>
      <c r="AV623" s="13" t="s">
        <v>82</v>
      </c>
      <c r="AW623" s="13" t="s">
        <v>35</v>
      </c>
      <c r="AX623" s="13" t="s">
        <v>74</v>
      </c>
      <c r="AY623" s="246" t="s">
        <v>137</v>
      </c>
    </row>
    <row r="624" s="13" customFormat="1">
      <c r="A624" s="13"/>
      <c r="B624" s="237"/>
      <c r="C624" s="238"/>
      <c r="D624" s="233" t="s">
        <v>149</v>
      </c>
      <c r="E624" s="239" t="s">
        <v>28</v>
      </c>
      <c r="F624" s="240" t="s">
        <v>867</v>
      </c>
      <c r="G624" s="238"/>
      <c r="H624" s="239" t="s">
        <v>28</v>
      </c>
      <c r="I624" s="241"/>
      <c r="J624" s="238"/>
      <c r="K624" s="238"/>
      <c r="L624" s="242"/>
      <c r="M624" s="243"/>
      <c r="N624" s="244"/>
      <c r="O624" s="244"/>
      <c r="P624" s="244"/>
      <c r="Q624" s="244"/>
      <c r="R624" s="244"/>
      <c r="S624" s="244"/>
      <c r="T624" s="245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6" t="s">
        <v>149</v>
      </c>
      <c r="AU624" s="246" t="s">
        <v>84</v>
      </c>
      <c r="AV624" s="13" t="s">
        <v>82</v>
      </c>
      <c r="AW624" s="13" t="s">
        <v>35</v>
      </c>
      <c r="AX624" s="13" t="s">
        <v>74</v>
      </c>
      <c r="AY624" s="246" t="s">
        <v>137</v>
      </c>
    </row>
    <row r="625" s="13" customFormat="1">
      <c r="A625" s="13"/>
      <c r="B625" s="237"/>
      <c r="C625" s="238"/>
      <c r="D625" s="233" t="s">
        <v>149</v>
      </c>
      <c r="E625" s="239" t="s">
        <v>28</v>
      </c>
      <c r="F625" s="240" t="s">
        <v>868</v>
      </c>
      <c r="G625" s="238"/>
      <c r="H625" s="239" t="s">
        <v>28</v>
      </c>
      <c r="I625" s="241"/>
      <c r="J625" s="238"/>
      <c r="K625" s="238"/>
      <c r="L625" s="242"/>
      <c r="M625" s="243"/>
      <c r="N625" s="244"/>
      <c r="O625" s="244"/>
      <c r="P625" s="244"/>
      <c r="Q625" s="244"/>
      <c r="R625" s="244"/>
      <c r="S625" s="244"/>
      <c r="T625" s="245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6" t="s">
        <v>149</v>
      </c>
      <c r="AU625" s="246" t="s">
        <v>84</v>
      </c>
      <c r="AV625" s="13" t="s">
        <v>82</v>
      </c>
      <c r="AW625" s="13" t="s">
        <v>35</v>
      </c>
      <c r="AX625" s="13" t="s">
        <v>74</v>
      </c>
      <c r="AY625" s="246" t="s">
        <v>137</v>
      </c>
    </row>
    <row r="626" s="14" customFormat="1">
      <c r="A626" s="14"/>
      <c r="B626" s="247"/>
      <c r="C626" s="248"/>
      <c r="D626" s="233" t="s">
        <v>149</v>
      </c>
      <c r="E626" s="249" t="s">
        <v>28</v>
      </c>
      <c r="F626" s="250" t="s">
        <v>869</v>
      </c>
      <c r="G626" s="248"/>
      <c r="H626" s="251">
        <v>213</v>
      </c>
      <c r="I626" s="252"/>
      <c r="J626" s="248"/>
      <c r="K626" s="248"/>
      <c r="L626" s="253"/>
      <c r="M626" s="254"/>
      <c r="N626" s="255"/>
      <c r="O626" s="255"/>
      <c r="P626" s="255"/>
      <c r="Q626" s="255"/>
      <c r="R626" s="255"/>
      <c r="S626" s="255"/>
      <c r="T626" s="25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7" t="s">
        <v>149</v>
      </c>
      <c r="AU626" s="257" t="s">
        <v>84</v>
      </c>
      <c r="AV626" s="14" t="s">
        <v>84</v>
      </c>
      <c r="AW626" s="14" t="s">
        <v>35</v>
      </c>
      <c r="AX626" s="14" t="s">
        <v>82</v>
      </c>
      <c r="AY626" s="257" t="s">
        <v>137</v>
      </c>
    </row>
    <row r="627" s="13" customFormat="1">
      <c r="A627" s="13"/>
      <c r="B627" s="237"/>
      <c r="C627" s="238"/>
      <c r="D627" s="233" t="s">
        <v>149</v>
      </c>
      <c r="E627" s="239" t="s">
        <v>28</v>
      </c>
      <c r="F627" s="240" t="s">
        <v>861</v>
      </c>
      <c r="G627" s="238"/>
      <c r="H627" s="239" t="s">
        <v>28</v>
      </c>
      <c r="I627" s="241"/>
      <c r="J627" s="238"/>
      <c r="K627" s="238"/>
      <c r="L627" s="242"/>
      <c r="M627" s="243"/>
      <c r="N627" s="244"/>
      <c r="O627" s="244"/>
      <c r="P627" s="244"/>
      <c r="Q627" s="244"/>
      <c r="R627" s="244"/>
      <c r="S627" s="244"/>
      <c r="T627" s="24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6" t="s">
        <v>149</v>
      </c>
      <c r="AU627" s="246" t="s">
        <v>84</v>
      </c>
      <c r="AV627" s="13" t="s">
        <v>82</v>
      </c>
      <c r="AW627" s="13" t="s">
        <v>35</v>
      </c>
      <c r="AX627" s="13" t="s">
        <v>74</v>
      </c>
      <c r="AY627" s="246" t="s">
        <v>137</v>
      </c>
    </row>
    <row r="628" s="2" customFormat="1" ht="16.5" customHeight="1">
      <c r="A628" s="40"/>
      <c r="B628" s="41"/>
      <c r="C628" s="220" t="s">
        <v>870</v>
      </c>
      <c r="D628" s="220" t="s">
        <v>140</v>
      </c>
      <c r="E628" s="221" t="s">
        <v>871</v>
      </c>
      <c r="F628" s="222" t="s">
        <v>872</v>
      </c>
      <c r="G628" s="223" t="s">
        <v>155</v>
      </c>
      <c r="H628" s="224">
        <v>71</v>
      </c>
      <c r="I628" s="225"/>
      <c r="J628" s="226">
        <f>ROUND(I628*H628,2)</f>
        <v>0</v>
      </c>
      <c r="K628" s="222" t="s">
        <v>28</v>
      </c>
      <c r="L628" s="46"/>
      <c r="M628" s="227" t="s">
        <v>28</v>
      </c>
      <c r="N628" s="228" t="s">
        <v>45</v>
      </c>
      <c r="O628" s="86"/>
      <c r="P628" s="229">
        <f>O628*H628</f>
        <v>0</v>
      </c>
      <c r="Q628" s="229">
        <v>0.00012999999999999999</v>
      </c>
      <c r="R628" s="229">
        <f>Q628*H628</f>
        <v>0.0092299999999999986</v>
      </c>
      <c r="S628" s="229">
        <v>0</v>
      </c>
      <c r="T628" s="230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31" t="s">
        <v>138</v>
      </c>
      <c r="AT628" s="231" t="s">
        <v>140</v>
      </c>
      <c r="AU628" s="231" t="s">
        <v>84</v>
      </c>
      <c r="AY628" s="19" t="s">
        <v>137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19" t="s">
        <v>82</v>
      </c>
      <c r="BK628" s="232">
        <f>ROUND(I628*H628,2)</f>
        <v>0</v>
      </c>
      <c r="BL628" s="19" t="s">
        <v>138</v>
      </c>
      <c r="BM628" s="231" t="s">
        <v>873</v>
      </c>
    </row>
    <row r="629" s="2" customFormat="1">
      <c r="A629" s="40"/>
      <c r="B629" s="41"/>
      <c r="C629" s="42"/>
      <c r="D629" s="233" t="s">
        <v>147</v>
      </c>
      <c r="E629" s="42"/>
      <c r="F629" s="234" t="s">
        <v>874</v>
      </c>
      <c r="G629" s="42"/>
      <c r="H629" s="42"/>
      <c r="I629" s="138"/>
      <c r="J629" s="42"/>
      <c r="K629" s="42"/>
      <c r="L629" s="46"/>
      <c r="M629" s="235"/>
      <c r="N629" s="236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147</v>
      </c>
      <c r="AU629" s="19" t="s">
        <v>84</v>
      </c>
    </row>
    <row r="630" s="13" customFormat="1">
      <c r="A630" s="13"/>
      <c r="B630" s="237"/>
      <c r="C630" s="238"/>
      <c r="D630" s="233" t="s">
        <v>149</v>
      </c>
      <c r="E630" s="239" t="s">
        <v>28</v>
      </c>
      <c r="F630" s="240" t="s">
        <v>875</v>
      </c>
      <c r="G630" s="238"/>
      <c r="H630" s="239" t="s">
        <v>28</v>
      </c>
      <c r="I630" s="241"/>
      <c r="J630" s="238"/>
      <c r="K630" s="238"/>
      <c r="L630" s="242"/>
      <c r="M630" s="243"/>
      <c r="N630" s="244"/>
      <c r="O630" s="244"/>
      <c r="P630" s="244"/>
      <c r="Q630" s="244"/>
      <c r="R630" s="244"/>
      <c r="S630" s="244"/>
      <c r="T630" s="245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6" t="s">
        <v>149</v>
      </c>
      <c r="AU630" s="246" t="s">
        <v>84</v>
      </c>
      <c r="AV630" s="13" t="s">
        <v>82</v>
      </c>
      <c r="AW630" s="13" t="s">
        <v>35</v>
      </c>
      <c r="AX630" s="13" t="s">
        <v>74</v>
      </c>
      <c r="AY630" s="246" t="s">
        <v>137</v>
      </c>
    </row>
    <row r="631" s="13" customFormat="1">
      <c r="A631" s="13"/>
      <c r="B631" s="237"/>
      <c r="C631" s="238"/>
      <c r="D631" s="233" t="s">
        <v>149</v>
      </c>
      <c r="E631" s="239" t="s">
        <v>28</v>
      </c>
      <c r="F631" s="240" t="s">
        <v>876</v>
      </c>
      <c r="G631" s="238"/>
      <c r="H631" s="239" t="s">
        <v>28</v>
      </c>
      <c r="I631" s="241"/>
      <c r="J631" s="238"/>
      <c r="K631" s="238"/>
      <c r="L631" s="242"/>
      <c r="M631" s="243"/>
      <c r="N631" s="244"/>
      <c r="O631" s="244"/>
      <c r="P631" s="244"/>
      <c r="Q631" s="244"/>
      <c r="R631" s="244"/>
      <c r="S631" s="244"/>
      <c r="T631" s="24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6" t="s">
        <v>149</v>
      </c>
      <c r="AU631" s="246" t="s">
        <v>84</v>
      </c>
      <c r="AV631" s="13" t="s">
        <v>82</v>
      </c>
      <c r="AW631" s="13" t="s">
        <v>35</v>
      </c>
      <c r="AX631" s="13" t="s">
        <v>74</v>
      </c>
      <c r="AY631" s="246" t="s">
        <v>137</v>
      </c>
    </row>
    <row r="632" s="14" customFormat="1">
      <c r="A632" s="14"/>
      <c r="B632" s="247"/>
      <c r="C632" s="248"/>
      <c r="D632" s="233" t="s">
        <v>149</v>
      </c>
      <c r="E632" s="249" t="s">
        <v>28</v>
      </c>
      <c r="F632" s="250" t="s">
        <v>328</v>
      </c>
      <c r="G632" s="248"/>
      <c r="H632" s="251">
        <v>71</v>
      </c>
      <c r="I632" s="252"/>
      <c r="J632" s="248"/>
      <c r="K632" s="248"/>
      <c r="L632" s="253"/>
      <c r="M632" s="254"/>
      <c r="N632" s="255"/>
      <c r="O632" s="255"/>
      <c r="P632" s="255"/>
      <c r="Q632" s="255"/>
      <c r="R632" s="255"/>
      <c r="S632" s="255"/>
      <c r="T632" s="256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7" t="s">
        <v>149</v>
      </c>
      <c r="AU632" s="257" t="s">
        <v>84</v>
      </c>
      <c r="AV632" s="14" t="s">
        <v>84</v>
      </c>
      <c r="AW632" s="14" t="s">
        <v>35</v>
      </c>
      <c r="AX632" s="14" t="s">
        <v>82</v>
      </c>
      <c r="AY632" s="257" t="s">
        <v>137</v>
      </c>
    </row>
    <row r="633" s="12" customFormat="1" ht="22.8" customHeight="1">
      <c r="A633" s="12"/>
      <c r="B633" s="204"/>
      <c r="C633" s="205"/>
      <c r="D633" s="206" t="s">
        <v>73</v>
      </c>
      <c r="E633" s="218" t="s">
        <v>877</v>
      </c>
      <c r="F633" s="218" t="s">
        <v>878</v>
      </c>
      <c r="G633" s="205"/>
      <c r="H633" s="205"/>
      <c r="I633" s="208"/>
      <c r="J633" s="219">
        <f>BK633</f>
        <v>0</v>
      </c>
      <c r="K633" s="205"/>
      <c r="L633" s="210"/>
      <c r="M633" s="211"/>
      <c r="N633" s="212"/>
      <c r="O633" s="212"/>
      <c r="P633" s="213">
        <f>SUM(P634:P644)</f>
        <v>0</v>
      </c>
      <c r="Q633" s="212"/>
      <c r="R633" s="213">
        <f>SUM(R634:R644)</f>
        <v>0.051619999999999999</v>
      </c>
      <c r="S633" s="212"/>
      <c r="T633" s="214">
        <f>SUM(T634:T644)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15" t="s">
        <v>84</v>
      </c>
      <c r="AT633" s="216" t="s">
        <v>73</v>
      </c>
      <c r="AU633" s="216" t="s">
        <v>82</v>
      </c>
      <c r="AY633" s="215" t="s">
        <v>137</v>
      </c>
      <c r="BK633" s="217">
        <f>SUM(BK634:BK644)</f>
        <v>0</v>
      </c>
    </row>
    <row r="634" s="2" customFormat="1" ht="16.5" customHeight="1">
      <c r="A634" s="40"/>
      <c r="B634" s="41"/>
      <c r="C634" s="220" t="s">
        <v>879</v>
      </c>
      <c r="D634" s="220" t="s">
        <v>140</v>
      </c>
      <c r="E634" s="221" t="s">
        <v>880</v>
      </c>
      <c r="F634" s="222" t="s">
        <v>881</v>
      </c>
      <c r="G634" s="223" t="s">
        <v>155</v>
      </c>
      <c r="H634" s="224">
        <v>178</v>
      </c>
      <c r="I634" s="225"/>
      <c r="J634" s="226">
        <f>ROUND(I634*H634,2)</f>
        <v>0</v>
      </c>
      <c r="K634" s="222" t="s">
        <v>144</v>
      </c>
      <c r="L634" s="46"/>
      <c r="M634" s="227" t="s">
        <v>28</v>
      </c>
      <c r="N634" s="228" t="s">
        <v>45</v>
      </c>
      <c r="O634" s="86"/>
      <c r="P634" s="229">
        <f>O634*H634</f>
        <v>0</v>
      </c>
      <c r="Q634" s="229">
        <v>0.00029</v>
      </c>
      <c r="R634" s="229">
        <f>Q634*H634</f>
        <v>0.051619999999999999</v>
      </c>
      <c r="S634" s="229">
        <v>0</v>
      </c>
      <c r="T634" s="230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31" t="s">
        <v>145</v>
      </c>
      <c r="AT634" s="231" t="s">
        <v>140</v>
      </c>
      <c r="AU634" s="231" t="s">
        <v>84</v>
      </c>
      <c r="AY634" s="19" t="s">
        <v>137</v>
      </c>
      <c r="BE634" s="232">
        <f>IF(N634="základní",J634,0)</f>
        <v>0</v>
      </c>
      <c r="BF634" s="232">
        <f>IF(N634="snížená",J634,0)</f>
        <v>0</v>
      </c>
      <c r="BG634" s="232">
        <f>IF(N634="zákl. přenesená",J634,0)</f>
        <v>0</v>
      </c>
      <c r="BH634" s="232">
        <f>IF(N634="sníž. přenesená",J634,0)</f>
        <v>0</v>
      </c>
      <c r="BI634" s="232">
        <f>IF(N634="nulová",J634,0)</f>
        <v>0</v>
      </c>
      <c r="BJ634" s="19" t="s">
        <v>82</v>
      </c>
      <c r="BK634" s="232">
        <f>ROUND(I634*H634,2)</f>
        <v>0</v>
      </c>
      <c r="BL634" s="19" t="s">
        <v>145</v>
      </c>
      <c r="BM634" s="231" t="s">
        <v>882</v>
      </c>
    </row>
    <row r="635" s="2" customFormat="1">
      <c r="A635" s="40"/>
      <c r="B635" s="41"/>
      <c r="C635" s="42"/>
      <c r="D635" s="233" t="s">
        <v>147</v>
      </c>
      <c r="E635" s="42"/>
      <c r="F635" s="234" t="s">
        <v>883</v>
      </c>
      <c r="G635" s="42"/>
      <c r="H635" s="42"/>
      <c r="I635" s="138"/>
      <c r="J635" s="42"/>
      <c r="K635" s="42"/>
      <c r="L635" s="46"/>
      <c r="M635" s="235"/>
      <c r="N635" s="236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147</v>
      </c>
      <c r="AU635" s="19" t="s">
        <v>84</v>
      </c>
    </row>
    <row r="636" s="13" customFormat="1">
      <c r="A636" s="13"/>
      <c r="B636" s="237"/>
      <c r="C636" s="238"/>
      <c r="D636" s="233" t="s">
        <v>149</v>
      </c>
      <c r="E636" s="239" t="s">
        <v>28</v>
      </c>
      <c r="F636" s="240" t="s">
        <v>228</v>
      </c>
      <c r="G636" s="238"/>
      <c r="H636" s="239" t="s">
        <v>28</v>
      </c>
      <c r="I636" s="241"/>
      <c r="J636" s="238"/>
      <c r="K636" s="238"/>
      <c r="L636" s="242"/>
      <c r="M636" s="243"/>
      <c r="N636" s="244"/>
      <c r="O636" s="244"/>
      <c r="P636" s="244"/>
      <c r="Q636" s="244"/>
      <c r="R636" s="244"/>
      <c r="S636" s="244"/>
      <c r="T636" s="245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6" t="s">
        <v>149</v>
      </c>
      <c r="AU636" s="246" t="s">
        <v>84</v>
      </c>
      <c r="AV636" s="13" t="s">
        <v>82</v>
      </c>
      <c r="AW636" s="13" t="s">
        <v>35</v>
      </c>
      <c r="AX636" s="13" t="s">
        <v>74</v>
      </c>
      <c r="AY636" s="246" t="s">
        <v>137</v>
      </c>
    </row>
    <row r="637" s="13" customFormat="1">
      <c r="A637" s="13"/>
      <c r="B637" s="237"/>
      <c r="C637" s="238"/>
      <c r="D637" s="233" t="s">
        <v>149</v>
      </c>
      <c r="E637" s="239" t="s">
        <v>28</v>
      </c>
      <c r="F637" s="240" t="s">
        <v>390</v>
      </c>
      <c r="G637" s="238"/>
      <c r="H637" s="239" t="s">
        <v>28</v>
      </c>
      <c r="I637" s="241"/>
      <c r="J637" s="238"/>
      <c r="K637" s="238"/>
      <c r="L637" s="242"/>
      <c r="M637" s="243"/>
      <c r="N637" s="244"/>
      <c r="O637" s="244"/>
      <c r="P637" s="244"/>
      <c r="Q637" s="244"/>
      <c r="R637" s="244"/>
      <c r="S637" s="244"/>
      <c r="T637" s="245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6" t="s">
        <v>149</v>
      </c>
      <c r="AU637" s="246" t="s">
        <v>84</v>
      </c>
      <c r="AV637" s="13" t="s">
        <v>82</v>
      </c>
      <c r="AW637" s="13" t="s">
        <v>35</v>
      </c>
      <c r="AX637" s="13" t="s">
        <v>74</v>
      </c>
      <c r="AY637" s="246" t="s">
        <v>137</v>
      </c>
    </row>
    <row r="638" s="14" customFormat="1">
      <c r="A638" s="14"/>
      <c r="B638" s="247"/>
      <c r="C638" s="248"/>
      <c r="D638" s="233" t="s">
        <v>149</v>
      </c>
      <c r="E638" s="249" t="s">
        <v>28</v>
      </c>
      <c r="F638" s="250" t="s">
        <v>884</v>
      </c>
      <c r="G638" s="248"/>
      <c r="H638" s="251">
        <v>79</v>
      </c>
      <c r="I638" s="252"/>
      <c r="J638" s="248"/>
      <c r="K638" s="248"/>
      <c r="L638" s="253"/>
      <c r="M638" s="254"/>
      <c r="N638" s="255"/>
      <c r="O638" s="255"/>
      <c r="P638" s="255"/>
      <c r="Q638" s="255"/>
      <c r="R638" s="255"/>
      <c r="S638" s="255"/>
      <c r="T638" s="256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7" t="s">
        <v>149</v>
      </c>
      <c r="AU638" s="257" t="s">
        <v>84</v>
      </c>
      <c r="AV638" s="14" t="s">
        <v>84</v>
      </c>
      <c r="AW638" s="14" t="s">
        <v>35</v>
      </c>
      <c r="AX638" s="14" t="s">
        <v>74</v>
      </c>
      <c r="AY638" s="257" t="s">
        <v>137</v>
      </c>
    </row>
    <row r="639" s="13" customFormat="1">
      <c r="A639" s="13"/>
      <c r="B639" s="237"/>
      <c r="C639" s="238"/>
      <c r="D639" s="233" t="s">
        <v>149</v>
      </c>
      <c r="E639" s="239" t="s">
        <v>28</v>
      </c>
      <c r="F639" s="240" t="s">
        <v>392</v>
      </c>
      <c r="G639" s="238"/>
      <c r="H639" s="239" t="s">
        <v>28</v>
      </c>
      <c r="I639" s="241"/>
      <c r="J639" s="238"/>
      <c r="K639" s="238"/>
      <c r="L639" s="242"/>
      <c r="M639" s="243"/>
      <c r="N639" s="244"/>
      <c r="O639" s="244"/>
      <c r="P639" s="244"/>
      <c r="Q639" s="244"/>
      <c r="R639" s="244"/>
      <c r="S639" s="244"/>
      <c r="T639" s="24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6" t="s">
        <v>149</v>
      </c>
      <c r="AU639" s="246" t="s">
        <v>84</v>
      </c>
      <c r="AV639" s="13" t="s">
        <v>82</v>
      </c>
      <c r="AW639" s="13" t="s">
        <v>35</v>
      </c>
      <c r="AX639" s="13" t="s">
        <v>74</v>
      </c>
      <c r="AY639" s="246" t="s">
        <v>137</v>
      </c>
    </row>
    <row r="640" s="14" customFormat="1">
      <c r="A640" s="14"/>
      <c r="B640" s="247"/>
      <c r="C640" s="248"/>
      <c r="D640" s="233" t="s">
        <v>149</v>
      </c>
      <c r="E640" s="249" t="s">
        <v>28</v>
      </c>
      <c r="F640" s="250" t="s">
        <v>885</v>
      </c>
      <c r="G640" s="248"/>
      <c r="H640" s="251">
        <v>87</v>
      </c>
      <c r="I640" s="252"/>
      <c r="J640" s="248"/>
      <c r="K640" s="248"/>
      <c r="L640" s="253"/>
      <c r="M640" s="254"/>
      <c r="N640" s="255"/>
      <c r="O640" s="255"/>
      <c r="P640" s="255"/>
      <c r="Q640" s="255"/>
      <c r="R640" s="255"/>
      <c r="S640" s="255"/>
      <c r="T640" s="25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7" t="s">
        <v>149</v>
      </c>
      <c r="AU640" s="257" t="s">
        <v>84</v>
      </c>
      <c r="AV640" s="14" t="s">
        <v>84</v>
      </c>
      <c r="AW640" s="14" t="s">
        <v>35</v>
      </c>
      <c r="AX640" s="14" t="s">
        <v>74</v>
      </c>
      <c r="AY640" s="257" t="s">
        <v>137</v>
      </c>
    </row>
    <row r="641" s="13" customFormat="1">
      <c r="A641" s="13"/>
      <c r="B641" s="237"/>
      <c r="C641" s="238"/>
      <c r="D641" s="233" t="s">
        <v>149</v>
      </c>
      <c r="E641" s="239" t="s">
        <v>28</v>
      </c>
      <c r="F641" s="240" t="s">
        <v>850</v>
      </c>
      <c r="G641" s="238"/>
      <c r="H641" s="239" t="s">
        <v>28</v>
      </c>
      <c r="I641" s="241"/>
      <c r="J641" s="238"/>
      <c r="K641" s="238"/>
      <c r="L641" s="242"/>
      <c r="M641" s="243"/>
      <c r="N641" s="244"/>
      <c r="O641" s="244"/>
      <c r="P641" s="244"/>
      <c r="Q641" s="244"/>
      <c r="R641" s="244"/>
      <c r="S641" s="244"/>
      <c r="T641" s="24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6" t="s">
        <v>149</v>
      </c>
      <c r="AU641" s="246" t="s">
        <v>84</v>
      </c>
      <c r="AV641" s="13" t="s">
        <v>82</v>
      </c>
      <c r="AW641" s="13" t="s">
        <v>35</v>
      </c>
      <c r="AX641" s="13" t="s">
        <v>74</v>
      </c>
      <c r="AY641" s="246" t="s">
        <v>137</v>
      </c>
    </row>
    <row r="642" s="14" customFormat="1">
      <c r="A642" s="14"/>
      <c r="B642" s="247"/>
      <c r="C642" s="248"/>
      <c r="D642" s="233" t="s">
        <v>149</v>
      </c>
      <c r="E642" s="249" t="s">
        <v>28</v>
      </c>
      <c r="F642" s="250" t="s">
        <v>886</v>
      </c>
      <c r="G642" s="248"/>
      <c r="H642" s="251">
        <v>5</v>
      </c>
      <c r="I642" s="252"/>
      <c r="J642" s="248"/>
      <c r="K642" s="248"/>
      <c r="L642" s="253"/>
      <c r="M642" s="254"/>
      <c r="N642" s="255"/>
      <c r="O642" s="255"/>
      <c r="P642" s="255"/>
      <c r="Q642" s="255"/>
      <c r="R642" s="255"/>
      <c r="S642" s="255"/>
      <c r="T642" s="25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7" t="s">
        <v>149</v>
      </c>
      <c r="AU642" s="257" t="s">
        <v>84</v>
      </c>
      <c r="AV642" s="14" t="s">
        <v>84</v>
      </c>
      <c r="AW642" s="14" t="s">
        <v>35</v>
      </c>
      <c r="AX642" s="14" t="s">
        <v>74</v>
      </c>
      <c r="AY642" s="257" t="s">
        <v>137</v>
      </c>
    </row>
    <row r="643" s="14" customFormat="1">
      <c r="A643" s="14"/>
      <c r="B643" s="247"/>
      <c r="C643" s="248"/>
      <c r="D643" s="233" t="s">
        <v>149</v>
      </c>
      <c r="E643" s="249" t="s">
        <v>28</v>
      </c>
      <c r="F643" s="250" t="s">
        <v>887</v>
      </c>
      <c r="G643" s="248"/>
      <c r="H643" s="251">
        <v>7</v>
      </c>
      <c r="I643" s="252"/>
      <c r="J643" s="248"/>
      <c r="K643" s="248"/>
      <c r="L643" s="253"/>
      <c r="M643" s="254"/>
      <c r="N643" s="255"/>
      <c r="O643" s="255"/>
      <c r="P643" s="255"/>
      <c r="Q643" s="255"/>
      <c r="R643" s="255"/>
      <c r="S643" s="255"/>
      <c r="T643" s="25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7" t="s">
        <v>149</v>
      </c>
      <c r="AU643" s="257" t="s">
        <v>84</v>
      </c>
      <c r="AV643" s="14" t="s">
        <v>84</v>
      </c>
      <c r="AW643" s="14" t="s">
        <v>35</v>
      </c>
      <c r="AX643" s="14" t="s">
        <v>74</v>
      </c>
      <c r="AY643" s="257" t="s">
        <v>137</v>
      </c>
    </row>
    <row r="644" s="15" customFormat="1">
      <c r="A644" s="15"/>
      <c r="B644" s="258"/>
      <c r="C644" s="259"/>
      <c r="D644" s="233" t="s">
        <v>149</v>
      </c>
      <c r="E644" s="260" t="s">
        <v>28</v>
      </c>
      <c r="F644" s="261" t="s">
        <v>163</v>
      </c>
      <c r="G644" s="259"/>
      <c r="H644" s="262">
        <v>178</v>
      </c>
      <c r="I644" s="263"/>
      <c r="J644" s="259"/>
      <c r="K644" s="259"/>
      <c r="L644" s="264"/>
      <c r="M644" s="265"/>
      <c r="N644" s="266"/>
      <c r="O644" s="266"/>
      <c r="P644" s="266"/>
      <c r="Q644" s="266"/>
      <c r="R644" s="266"/>
      <c r="S644" s="266"/>
      <c r="T644" s="267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8" t="s">
        <v>149</v>
      </c>
      <c r="AU644" s="268" t="s">
        <v>84</v>
      </c>
      <c r="AV644" s="15" t="s">
        <v>138</v>
      </c>
      <c r="AW644" s="15" t="s">
        <v>35</v>
      </c>
      <c r="AX644" s="15" t="s">
        <v>82</v>
      </c>
      <c r="AY644" s="268" t="s">
        <v>137</v>
      </c>
    </row>
    <row r="645" s="12" customFormat="1" ht="22.8" customHeight="1">
      <c r="A645" s="12"/>
      <c r="B645" s="204"/>
      <c r="C645" s="205"/>
      <c r="D645" s="206" t="s">
        <v>73</v>
      </c>
      <c r="E645" s="218" t="s">
        <v>888</v>
      </c>
      <c r="F645" s="218" t="s">
        <v>889</v>
      </c>
      <c r="G645" s="205"/>
      <c r="H645" s="205"/>
      <c r="I645" s="208"/>
      <c r="J645" s="219">
        <f>BK645</f>
        <v>0</v>
      </c>
      <c r="K645" s="205"/>
      <c r="L645" s="210"/>
      <c r="M645" s="211"/>
      <c r="N645" s="212"/>
      <c r="O645" s="212"/>
      <c r="P645" s="213">
        <f>SUM(P646:P662)</f>
        <v>0</v>
      </c>
      <c r="Q645" s="212"/>
      <c r="R645" s="213">
        <f>SUM(R646:R662)</f>
        <v>0.018000000000000002</v>
      </c>
      <c r="S645" s="212"/>
      <c r="T645" s="214">
        <f>SUM(T646:T662)</f>
        <v>0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15" t="s">
        <v>84</v>
      </c>
      <c r="AT645" s="216" t="s">
        <v>73</v>
      </c>
      <c r="AU645" s="216" t="s">
        <v>82</v>
      </c>
      <c r="AY645" s="215" t="s">
        <v>137</v>
      </c>
      <c r="BK645" s="217">
        <f>SUM(BK646:BK662)</f>
        <v>0</v>
      </c>
    </row>
    <row r="646" s="2" customFormat="1" ht="16.5" customHeight="1">
      <c r="A646" s="40"/>
      <c r="B646" s="41"/>
      <c r="C646" s="220" t="s">
        <v>890</v>
      </c>
      <c r="D646" s="220" t="s">
        <v>140</v>
      </c>
      <c r="E646" s="221" t="s">
        <v>891</v>
      </c>
      <c r="F646" s="222" t="s">
        <v>892</v>
      </c>
      <c r="G646" s="223" t="s">
        <v>143</v>
      </c>
      <c r="H646" s="224">
        <v>6</v>
      </c>
      <c r="I646" s="225"/>
      <c r="J646" s="226">
        <f>ROUND(I646*H646,2)</f>
        <v>0</v>
      </c>
      <c r="K646" s="222" t="s">
        <v>144</v>
      </c>
      <c r="L646" s="46"/>
      <c r="M646" s="227" t="s">
        <v>28</v>
      </c>
      <c r="N646" s="228" t="s">
        <v>45</v>
      </c>
      <c r="O646" s="86"/>
      <c r="P646" s="229">
        <f>O646*H646</f>
        <v>0</v>
      </c>
      <c r="Q646" s="229">
        <v>0</v>
      </c>
      <c r="R646" s="229">
        <f>Q646*H646</f>
        <v>0</v>
      </c>
      <c r="S646" s="229">
        <v>0</v>
      </c>
      <c r="T646" s="230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31" t="s">
        <v>145</v>
      </c>
      <c r="AT646" s="231" t="s">
        <v>140</v>
      </c>
      <c r="AU646" s="231" t="s">
        <v>84</v>
      </c>
      <c r="AY646" s="19" t="s">
        <v>137</v>
      </c>
      <c r="BE646" s="232">
        <f>IF(N646="základní",J646,0)</f>
        <v>0</v>
      </c>
      <c r="BF646" s="232">
        <f>IF(N646="snížená",J646,0)</f>
        <v>0</v>
      </c>
      <c r="BG646" s="232">
        <f>IF(N646="zákl. přenesená",J646,0)</f>
        <v>0</v>
      </c>
      <c r="BH646" s="232">
        <f>IF(N646="sníž. přenesená",J646,0)</f>
        <v>0</v>
      </c>
      <c r="BI646" s="232">
        <f>IF(N646="nulová",J646,0)</f>
        <v>0</v>
      </c>
      <c r="BJ646" s="19" t="s">
        <v>82</v>
      </c>
      <c r="BK646" s="232">
        <f>ROUND(I646*H646,2)</f>
        <v>0</v>
      </c>
      <c r="BL646" s="19" t="s">
        <v>145</v>
      </c>
      <c r="BM646" s="231" t="s">
        <v>893</v>
      </c>
    </row>
    <row r="647" s="2" customFormat="1">
      <c r="A647" s="40"/>
      <c r="B647" s="41"/>
      <c r="C647" s="42"/>
      <c r="D647" s="233" t="s">
        <v>147</v>
      </c>
      <c r="E647" s="42"/>
      <c r="F647" s="234" t="s">
        <v>894</v>
      </c>
      <c r="G647" s="42"/>
      <c r="H647" s="42"/>
      <c r="I647" s="138"/>
      <c r="J647" s="42"/>
      <c r="K647" s="42"/>
      <c r="L647" s="46"/>
      <c r="M647" s="235"/>
      <c r="N647" s="236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9" t="s">
        <v>147</v>
      </c>
      <c r="AU647" s="19" t="s">
        <v>84</v>
      </c>
    </row>
    <row r="648" s="13" customFormat="1">
      <c r="A648" s="13"/>
      <c r="B648" s="237"/>
      <c r="C648" s="238"/>
      <c r="D648" s="233" t="s">
        <v>149</v>
      </c>
      <c r="E648" s="239" t="s">
        <v>28</v>
      </c>
      <c r="F648" s="240" t="s">
        <v>895</v>
      </c>
      <c r="G648" s="238"/>
      <c r="H648" s="239" t="s">
        <v>28</v>
      </c>
      <c r="I648" s="241"/>
      <c r="J648" s="238"/>
      <c r="K648" s="238"/>
      <c r="L648" s="242"/>
      <c r="M648" s="243"/>
      <c r="N648" s="244"/>
      <c r="O648" s="244"/>
      <c r="P648" s="244"/>
      <c r="Q648" s="244"/>
      <c r="R648" s="244"/>
      <c r="S648" s="244"/>
      <c r="T648" s="24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6" t="s">
        <v>149</v>
      </c>
      <c r="AU648" s="246" t="s">
        <v>84</v>
      </c>
      <c r="AV648" s="13" t="s">
        <v>82</v>
      </c>
      <c r="AW648" s="13" t="s">
        <v>35</v>
      </c>
      <c r="AX648" s="13" t="s">
        <v>74</v>
      </c>
      <c r="AY648" s="246" t="s">
        <v>137</v>
      </c>
    </row>
    <row r="649" s="14" customFormat="1">
      <c r="A649" s="14"/>
      <c r="B649" s="247"/>
      <c r="C649" s="248"/>
      <c r="D649" s="233" t="s">
        <v>149</v>
      </c>
      <c r="E649" s="249" t="s">
        <v>28</v>
      </c>
      <c r="F649" s="250" t="s">
        <v>164</v>
      </c>
      <c r="G649" s="248"/>
      <c r="H649" s="251">
        <v>3</v>
      </c>
      <c r="I649" s="252"/>
      <c r="J649" s="248"/>
      <c r="K649" s="248"/>
      <c r="L649" s="253"/>
      <c r="M649" s="254"/>
      <c r="N649" s="255"/>
      <c r="O649" s="255"/>
      <c r="P649" s="255"/>
      <c r="Q649" s="255"/>
      <c r="R649" s="255"/>
      <c r="S649" s="255"/>
      <c r="T649" s="256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7" t="s">
        <v>149</v>
      </c>
      <c r="AU649" s="257" t="s">
        <v>84</v>
      </c>
      <c r="AV649" s="14" t="s">
        <v>84</v>
      </c>
      <c r="AW649" s="14" t="s">
        <v>35</v>
      </c>
      <c r="AX649" s="14" t="s">
        <v>74</v>
      </c>
      <c r="AY649" s="257" t="s">
        <v>137</v>
      </c>
    </row>
    <row r="650" s="13" customFormat="1">
      <c r="A650" s="13"/>
      <c r="B650" s="237"/>
      <c r="C650" s="238"/>
      <c r="D650" s="233" t="s">
        <v>149</v>
      </c>
      <c r="E650" s="239" t="s">
        <v>28</v>
      </c>
      <c r="F650" s="240" t="s">
        <v>896</v>
      </c>
      <c r="G650" s="238"/>
      <c r="H650" s="239" t="s">
        <v>28</v>
      </c>
      <c r="I650" s="241"/>
      <c r="J650" s="238"/>
      <c r="K650" s="238"/>
      <c r="L650" s="242"/>
      <c r="M650" s="243"/>
      <c r="N650" s="244"/>
      <c r="O650" s="244"/>
      <c r="P650" s="244"/>
      <c r="Q650" s="244"/>
      <c r="R650" s="244"/>
      <c r="S650" s="244"/>
      <c r="T650" s="24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6" t="s">
        <v>149</v>
      </c>
      <c r="AU650" s="246" t="s">
        <v>84</v>
      </c>
      <c r="AV650" s="13" t="s">
        <v>82</v>
      </c>
      <c r="AW650" s="13" t="s">
        <v>35</v>
      </c>
      <c r="AX650" s="13" t="s">
        <v>74</v>
      </c>
      <c r="AY650" s="246" t="s">
        <v>137</v>
      </c>
    </row>
    <row r="651" s="14" customFormat="1">
      <c r="A651" s="14"/>
      <c r="B651" s="247"/>
      <c r="C651" s="248"/>
      <c r="D651" s="233" t="s">
        <v>149</v>
      </c>
      <c r="E651" s="249" t="s">
        <v>28</v>
      </c>
      <c r="F651" s="250" t="s">
        <v>164</v>
      </c>
      <c r="G651" s="248"/>
      <c r="H651" s="251">
        <v>3</v>
      </c>
      <c r="I651" s="252"/>
      <c r="J651" s="248"/>
      <c r="K651" s="248"/>
      <c r="L651" s="253"/>
      <c r="M651" s="254"/>
      <c r="N651" s="255"/>
      <c r="O651" s="255"/>
      <c r="P651" s="255"/>
      <c r="Q651" s="255"/>
      <c r="R651" s="255"/>
      <c r="S651" s="255"/>
      <c r="T651" s="25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7" t="s">
        <v>149</v>
      </c>
      <c r="AU651" s="257" t="s">
        <v>84</v>
      </c>
      <c r="AV651" s="14" t="s">
        <v>84</v>
      </c>
      <c r="AW651" s="14" t="s">
        <v>35</v>
      </c>
      <c r="AX651" s="14" t="s">
        <v>74</v>
      </c>
      <c r="AY651" s="257" t="s">
        <v>137</v>
      </c>
    </row>
    <row r="652" s="15" customFormat="1">
      <c r="A652" s="15"/>
      <c r="B652" s="258"/>
      <c r="C652" s="259"/>
      <c r="D652" s="233" t="s">
        <v>149</v>
      </c>
      <c r="E652" s="260" t="s">
        <v>28</v>
      </c>
      <c r="F652" s="261" t="s">
        <v>163</v>
      </c>
      <c r="G652" s="259"/>
      <c r="H652" s="262">
        <v>6</v>
      </c>
      <c r="I652" s="263"/>
      <c r="J652" s="259"/>
      <c r="K652" s="259"/>
      <c r="L652" s="264"/>
      <c r="M652" s="265"/>
      <c r="N652" s="266"/>
      <c r="O652" s="266"/>
      <c r="P652" s="266"/>
      <c r="Q652" s="266"/>
      <c r="R652" s="266"/>
      <c r="S652" s="266"/>
      <c r="T652" s="267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8" t="s">
        <v>149</v>
      </c>
      <c r="AU652" s="268" t="s">
        <v>84</v>
      </c>
      <c r="AV652" s="15" t="s">
        <v>138</v>
      </c>
      <c r="AW652" s="15" t="s">
        <v>35</v>
      </c>
      <c r="AX652" s="15" t="s">
        <v>82</v>
      </c>
      <c r="AY652" s="268" t="s">
        <v>137</v>
      </c>
    </row>
    <row r="653" s="2" customFormat="1" ht="16.5" customHeight="1">
      <c r="A653" s="40"/>
      <c r="B653" s="41"/>
      <c r="C653" s="280" t="s">
        <v>897</v>
      </c>
      <c r="D653" s="280" t="s">
        <v>465</v>
      </c>
      <c r="E653" s="281" t="s">
        <v>898</v>
      </c>
      <c r="F653" s="282" t="s">
        <v>899</v>
      </c>
      <c r="G653" s="283" t="s">
        <v>143</v>
      </c>
      <c r="H653" s="284">
        <v>3</v>
      </c>
      <c r="I653" s="285"/>
      <c r="J653" s="286">
        <f>ROUND(I653*H653,2)</f>
        <v>0</v>
      </c>
      <c r="K653" s="282" t="s">
        <v>28</v>
      </c>
      <c r="L653" s="287"/>
      <c r="M653" s="288" t="s">
        <v>28</v>
      </c>
      <c r="N653" s="289" t="s">
        <v>45</v>
      </c>
      <c r="O653" s="86"/>
      <c r="P653" s="229">
        <f>O653*H653</f>
        <v>0</v>
      </c>
      <c r="Q653" s="229">
        <v>0.0030000000000000001</v>
      </c>
      <c r="R653" s="229">
        <f>Q653*H653</f>
        <v>0.0090000000000000011</v>
      </c>
      <c r="S653" s="229">
        <v>0</v>
      </c>
      <c r="T653" s="230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31" t="s">
        <v>369</v>
      </c>
      <c r="AT653" s="231" t="s">
        <v>465</v>
      </c>
      <c r="AU653" s="231" t="s">
        <v>84</v>
      </c>
      <c r="AY653" s="19" t="s">
        <v>137</v>
      </c>
      <c r="BE653" s="232">
        <f>IF(N653="základní",J653,0)</f>
        <v>0</v>
      </c>
      <c r="BF653" s="232">
        <f>IF(N653="snížená",J653,0)</f>
        <v>0</v>
      </c>
      <c r="BG653" s="232">
        <f>IF(N653="zákl. přenesená",J653,0)</f>
        <v>0</v>
      </c>
      <c r="BH653" s="232">
        <f>IF(N653="sníž. přenesená",J653,0)</f>
        <v>0</v>
      </c>
      <c r="BI653" s="232">
        <f>IF(N653="nulová",J653,0)</f>
        <v>0</v>
      </c>
      <c r="BJ653" s="19" t="s">
        <v>82</v>
      </c>
      <c r="BK653" s="232">
        <f>ROUND(I653*H653,2)</f>
        <v>0</v>
      </c>
      <c r="BL653" s="19" t="s">
        <v>145</v>
      </c>
      <c r="BM653" s="231" t="s">
        <v>900</v>
      </c>
    </row>
    <row r="654" s="2" customFormat="1">
      <c r="A654" s="40"/>
      <c r="B654" s="41"/>
      <c r="C654" s="42"/>
      <c r="D654" s="233" t="s">
        <v>147</v>
      </c>
      <c r="E654" s="42"/>
      <c r="F654" s="234" t="s">
        <v>901</v>
      </c>
      <c r="G654" s="42"/>
      <c r="H654" s="42"/>
      <c r="I654" s="138"/>
      <c r="J654" s="42"/>
      <c r="K654" s="42"/>
      <c r="L654" s="46"/>
      <c r="M654" s="235"/>
      <c r="N654" s="236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147</v>
      </c>
      <c r="AU654" s="19" t="s">
        <v>84</v>
      </c>
    </row>
    <row r="655" s="13" customFormat="1">
      <c r="A655" s="13"/>
      <c r="B655" s="237"/>
      <c r="C655" s="238"/>
      <c r="D655" s="233" t="s">
        <v>149</v>
      </c>
      <c r="E655" s="239" t="s">
        <v>28</v>
      </c>
      <c r="F655" s="240" t="s">
        <v>902</v>
      </c>
      <c r="G655" s="238"/>
      <c r="H655" s="239" t="s">
        <v>28</v>
      </c>
      <c r="I655" s="241"/>
      <c r="J655" s="238"/>
      <c r="K655" s="238"/>
      <c r="L655" s="242"/>
      <c r="M655" s="243"/>
      <c r="N655" s="244"/>
      <c r="O655" s="244"/>
      <c r="P655" s="244"/>
      <c r="Q655" s="244"/>
      <c r="R655" s="244"/>
      <c r="S655" s="244"/>
      <c r="T655" s="245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6" t="s">
        <v>149</v>
      </c>
      <c r="AU655" s="246" t="s">
        <v>84</v>
      </c>
      <c r="AV655" s="13" t="s">
        <v>82</v>
      </c>
      <c r="AW655" s="13" t="s">
        <v>35</v>
      </c>
      <c r="AX655" s="13" t="s">
        <v>74</v>
      </c>
      <c r="AY655" s="246" t="s">
        <v>137</v>
      </c>
    </row>
    <row r="656" s="14" customFormat="1">
      <c r="A656" s="14"/>
      <c r="B656" s="247"/>
      <c r="C656" s="248"/>
      <c r="D656" s="233" t="s">
        <v>149</v>
      </c>
      <c r="E656" s="249" t="s">
        <v>28</v>
      </c>
      <c r="F656" s="250" t="s">
        <v>164</v>
      </c>
      <c r="G656" s="248"/>
      <c r="H656" s="251">
        <v>3</v>
      </c>
      <c r="I656" s="252"/>
      <c r="J656" s="248"/>
      <c r="K656" s="248"/>
      <c r="L656" s="253"/>
      <c r="M656" s="254"/>
      <c r="N656" s="255"/>
      <c r="O656" s="255"/>
      <c r="P656" s="255"/>
      <c r="Q656" s="255"/>
      <c r="R656" s="255"/>
      <c r="S656" s="255"/>
      <c r="T656" s="256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7" t="s">
        <v>149</v>
      </c>
      <c r="AU656" s="257" t="s">
        <v>84</v>
      </c>
      <c r="AV656" s="14" t="s">
        <v>84</v>
      </c>
      <c r="AW656" s="14" t="s">
        <v>35</v>
      </c>
      <c r="AX656" s="14" t="s">
        <v>82</v>
      </c>
      <c r="AY656" s="257" t="s">
        <v>137</v>
      </c>
    </row>
    <row r="657" s="2" customFormat="1" ht="21.75" customHeight="1">
      <c r="A657" s="40"/>
      <c r="B657" s="41"/>
      <c r="C657" s="280" t="s">
        <v>903</v>
      </c>
      <c r="D657" s="280" t="s">
        <v>465</v>
      </c>
      <c r="E657" s="281" t="s">
        <v>904</v>
      </c>
      <c r="F657" s="282" t="s">
        <v>905</v>
      </c>
      <c r="G657" s="283" t="s">
        <v>143</v>
      </c>
      <c r="H657" s="284">
        <v>3</v>
      </c>
      <c r="I657" s="285"/>
      <c r="J657" s="286">
        <f>ROUND(I657*H657,2)</f>
        <v>0</v>
      </c>
      <c r="K657" s="282" t="s">
        <v>28</v>
      </c>
      <c r="L657" s="287"/>
      <c r="M657" s="288" t="s">
        <v>28</v>
      </c>
      <c r="N657" s="289" t="s">
        <v>45</v>
      </c>
      <c r="O657" s="86"/>
      <c r="P657" s="229">
        <f>O657*H657</f>
        <v>0</v>
      </c>
      <c r="Q657" s="229">
        <v>0.0030000000000000001</v>
      </c>
      <c r="R657" s="229">
        <f>Q657*H657</f>
        <v>0.0090000000000000011</v>
      </c>
      <c r="S657" s="229">
        <v>0</v>
      </c>
      <c r="T657" s="230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31" t="s">
        <v>369</v>
      </c>
      <c r="AT657" s="231" t="s">
        <v>465</v>
      </c>
      <c r="AU657" s="231" t="s">
        <v>84</v>
      </c>
      <c r="AY657" s="19" t="s">
        <v>137</v>
      </c>
      <c r="BE657" s="232">
        <f>IF(N657="základní",J657,0)</f>
        <v>0</v>
      </c>
      <c r="BF657" s="232">
        <f>IF(N657="snížená",J657,0)</f>
        <v>0</v>
      </c>
      <c r="BG657" s="232">
        <f>IF(N657="zákl. přenesená",J657,0)</f>
        <v>0</v>
      </c>
      <c r="BH657" s="232">
        <f>IF(N657="sníž. přenesená",J657,0)</f>
        <v>0</v>
      </c>
      <c r="BI657" s="232">
        <f>IF(N657="nulová",J657,0)</f>
        <v>0</v>
      </c>
      <c r="BJ657" s="19" t="s">
        <v>82</v>
      </c>
      <c r="BK657" s="232">
        <f>ROUND(I657*H657,2)</f>
        <v>0</v>
      </c>
      <c r="BL657" s="19" t="s">
        <v>145</v>
      </c>
      <c r="BM657" s="231" t="s">
        <v>906</v>
      </c>
    </row>
    <row r="658" s="2" customFormat="1">
      <c r="A658" s="40"/>
      <c r="B658" s="41"/>
      <c r="C658" s="42"/>
      <c r="D658" s="233" t="s">
        <v>147</v>
      </c>
      <c r="E658" s="42"/>
      <c r="F658" s="234" t="s">
        <v>905</v>
      </c>
      <c r="G658" s="42"/>
      <c r="H658" s="42"/>
      <c r="I658" s="138"/>
      <c r="J658" s="42"/>
      <c r="K658" s="42"/>
      <c r="L658" s="46"/>
      <c r="M658" s="235"/>
      <c r="N658" s="236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147</v>
      </c>
      <c r="AU658" s="19" t="s">
        <v>84</v>
      </c>
    </row>
    <row r="659" s="13" customFormat="1">
      <c r="A659" s="13"/>
      <c r="B659" s="237"/>
      <c r="C659" s="238"/>
      <c r="D659" s="233" t="s">
        <v>149</v>
      </c>
      <c r="E659" s="239" t="s">
        <v>28</v>
      </c>
      <c r="F659" s="240" t="s">
        <v>902</v>
      </c>
      <c r="G659" s="238"/>
      <c r="H659" s="239" t="s">
        <v>28</v>
      </c>
      <c r="I659" s="241"/>
      <c r="J659" s="238"/>
      <c r="K659" s="238"/>
      <c r="L659" s="242"/>
      <c r="M659" s="243"/>
      <c r="N659" s="244"/>
      <c r="O659" s="244"/>
      <c r="P659" s="244"/>
      <c r="Q659" s="244"/>
      <c r="R659" s="244"/>
      <c r="S659" s="244"/>
      <c r="T659" s="245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6" t="s">
        <v>149</v>
      </c>
      <c r="AU659" s="246" t="s">
        <v>84</v>
      </c>
      <c r="AV659" s="13" t="s">
        <v>82</v>
      </c>
      <c r="AW659" s="13" t="s">
        <v>35</v>
      </c>
      <c r="AX659" s="13" t="s">
        <v>74</v>
      </c>
      <c r="AY659" s="246" t="s">
        <v>137</v>
      </c>
    </row>
    <row r="660" s="14" customFormat="1">
      <c r="A660" s="14"/>
      <c r="B660" s="247"/>
      <c r="C660" s="248"/>
      <c r="D660" s="233" t="s">
        <v>149</v>
      </c>
      <c r="E660" s="249" t="s">
        <v>28</v>
      </c>
      <c r="F660" s="250" t="s">
        <v>164</v>
      </c>
      <c r="G660" s="248"/>
      <c r="H660" s="251">
        <v>3</v>
      </c>
      <c r="I660" s="252"/>
      <c r="J660" s="248"/>
      <c r="K660" s="248"/>
      <c r="L660" s="253"/>
      <c r="M660" s="254"/>
      <c r="N660" s="255"/>
      <c r="O660" s="255"/>
      <c r="P660" s="255"/>
      <c r="Q660" s="255"/>
      <c r="R660" s="255"/>
      <c r="S660" s="255"/>
      <c r="T660" s="256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7" t="s">
        <v>149</v>
      </c>
      <c r="AU660" s="257" t="s">
        <v>84</v>
      </c>
      <c r="AV660" s="14" t="s">
        <v>84</v>
      </c>
      <c r="AW660" s="14" t="s">
        <v>35</v>
      </c>
      <c r="AX660" s="14" t="s">
        <v>82</v>
      </c>
      <c r="AY660" s="257" t="s">
        <v>137</v>
      </c>
    </row>
    <row r="661" s="2" customFormat="1" ht="16.5" customHeight="1">
      <c r="A661" s="40"/>
      <c r="B661" s="41"/>
      <c r="C661" s="220" t="s">
        <v>907</v>
      </c>
      <c r="D661" s="220" t="s">
        <v>140</v>
      </c>
      <c r="E661" s="221" t="s">
        <v>908</v>
      </c>
      <c r="F661" s="222" t="s">
        <v>909</v>
      </c>
      <c r="G661" s="223" t="s">
        <v>410</v>
      </c>
      <c r="H661" s="224">
        <v>0.017999999999999999</v>
      </c>
      <c r="I661" s="225"/>
      <c r="J661" s="226">
        <f>ROUND(I661*H661,2)</f>
        <v>0</v>
      </c>
      <c r="K661" s="222" t="s">
        <v>144</v>
      </c>
      <c r="L661" s="46"/>
      <c r="M661" s="227" t="s">
        <v>28</v>
      </c>
      <c r="N661" s="228" t="s">
        <v>45</v>
      </c>
      <c r="O661" s="86"/>
      <c r="P661" s="229">
        <f>O661*H661</f>
        <v>0</v>
      </c>
      <c r="Q661" s="229">
        <v>0</v>
      </c>
      <c r="R661" s="229">
        <f>Q661*H661</f>
        <v>0</v>
      </c>
      <c r="S661" s="229">
        <v>0</v>
      </c>
      <c r="T661" s="230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31" t="s">
        <v>145</v>
      </c>
      <c r="AT661" s="231" t="s">
        <v>140</v>
      </c>
      <c r="AU661" s="231" t="s">
        <v>84</v>
      </c>
      <c r="AY661" s="19" t="s">
        <v>137</v>
      </c>
      <c r="BE661" s="232">
        <f>IF(N661="základní",J661,0)</f>
        <v>0</v>
      </c>
      <c r="BF661" s="232">
        <f>IF(N661="snížená",J661,0)</f>
        <v>0</v>
      </c>
      <c r="BG661" s="232">
        <f>IF(N661="zákl. přenesená",J661,0)</f>
        <v>0</v>
      </c>
      <c r="BH661" s="232">
        <f>IF(N661="sníž. přenesená",J661,0)</f>
        <v>0</v>
      </c>
      <c r="BI661" s="232">
        <f>IF(N661="nulová",J661,0)</f>
        <v>0</v>
      </c>
      <c r="BJ661" s="19" t="s">
        <v>82</v>
      </c>
      <c r="BK661" s="232">
        <f>ROUND(I661*H661,2)</f>
        <v>0</v>
      </c>
      <c r="BL661" s="19" t="s">
        <v>145</v>
      </c>
      <c r="BM661" s="231" t="s">
        <v>910</v>
      </c>
    </row>
    <row r="662" s="2" customFormat="1">
      <c r="A662" s="40"/>
      <c r="B662" s="41"/>
      <c r="C662" s="42"/>
      <c r="D662" s="233" t="s">
        <v>147</v>
      </c>
      <c r="E662" s="42"/>
      <c r="F662" s="234" t="s">
        <v>911</v>
      </c>
      <c r="G662" s="42"/>
      <c r="H662" s="42"/>
      <c r="I662" s="138"/>
      <c r="J662" s="42"/>
      <c r="K662" s="42"/>
      <c r="L662" s="46"/>
      <c r="M662" s="290"/>
      <c r="N662" s="291"/>
      <c r="O662" s="292"/>
      <c r="P662" s="292"/>
      <c r="Q662" s="292"/>
      <c r="R662" s="292"/>
      <c r="S662" s="292"/>
      <c r="T662" s="293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147</v>
      </c>
      <c r="AU662" s="19" t="s">
        <v>84</v>
      </c>
    </row>
    <row r="663" s="2" customFormat="1" ht="6.96" customHeight="1">
      <c r="A663" s="40"/>
      <c r="B663" s="61"/>
      <c r="C663" s="62"/>
      <c r="D663" s="62"/>
      <c r="E663" s="62"/>
      <c r="F663" s="62"/>
      <c r="G663" s="62"/>
      <c r="H663" s="62"/>
      <c r="I663" s="168"/>
      <c r="J663" s="62"/>
      <c r="K663" s="62"/>
      <c r="L663" s="46"/>
      <c r="M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</row>
  </sheetData>
  <sheetProtection sheet="1" autoFilter="0" formatColumns="0" formatRows="0" objects="1" scenarios="1" spinCount="100000" saltValue="eSjLA+WXhatS0SS/nzdfqkvKNzP8nbWq3nAl52oeB+ztaqjFsm8i6pHv7wR9EDCyirh3dMH3PsY2z4RxmzcfTg==" hashValue="UaBMlULrrjLvxB0BEGWL4E3WiTpkJJjydxvmbL/4yFVrVgXgJyTOand7TfgAZ4tSTvnATNPFTFcBzkFuO/cw/A==" algorithmName="SHA-512" password="CC35"/>
  <autoFilter ref="C97:K662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96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ZŠ Libušina - 3.NP - Karlovy Vary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97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912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21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28. 4. 2020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26</v>
      </c>
      <c r="E14" s="40"/>
      <c r="F14" s="40"/>
      <c r="G14" s="40"/>
      <c r="H14" s="40"/>
      <c r="I14" s="142" t="s">
        <v>27</v>
      </c>
      <c r="J14" s="141" t="str">
        <f>IF('Rekapitulace stavby'!AN10="","",'Rekapitulace stavby'!AN10)</f>
        <v/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tr">
        <f>IF('Rekapitulace stavby'!E11="","",'Rekapitulace stavby'!E11)</f>
        <v>Statutární město Karlovy Vary</v>
      </c>
      <c r="F15" s="40"/>
      <c r="G15" s="40"/>
      <c r="H15" s="40"/>
      <c r="I15" s="142" t="s">
        <v>30</v>
      </c>
      <c r="J15" s="141" t="str">
        <f>IF('Rekapitulace stavby'!AN11="","",'Rekapitulace stavby'!AN11)</f>
        <v/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27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30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27</v>
      </c>
      <c r="J20" s="141" t="s">
        <v>28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30</v>
      </c>
      <c r="J21" s="141" t="s">
        <v>28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27</v>
      </c>
      <c r="J23" s="141" t="s">
        <v>28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37</v>
      </c>
      <c r="F24" s="40"/>
      <c r="G24" s="40"/>
      <c r="H24" s="40"/>
      <c r="I24" s="142" t="s">
        <v>30</v>
      </c>
      <c r="J24" s="141" t="s">
        <v>28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28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ROUND(J86,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ROUND((SUM(BE86:BE167)),  2)</f>
        <v>0</v>
      </c>
      <c r="G33" s="40"/>
      <c r="H33" s="40"/>
      <c r="I33" s="157">
        <v>0.20999999999999999</v>
      </c>
      <c r="J33" s="156">
        <f>ROUND(((SUM(BE86:BE167))*I33),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ROUND((SUM(BF86:BF167)),  2)</f>
        <v>0</v>
      </c>
      <c r="G34" s="40"/>
      <c r="H34" s="40"/>
      <c r="I34" s="157">
        <v>0.14999999999999999</v>
      </c>
      <c r="J34" s="156">
        <f>ROUND(((SUM(BF86:BF167))*I34),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ROUND((SUM(BG86:BG167)),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ROUND((SUM(BH86:BH167)),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ROUND((SUM(BI86:BI167)),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ZŠ Libušina - 3.NP - Karlovy Vary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B - ZTI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Karlovy Vary</v>
      </c>
      <c r="G52" s="42"/>
      <c r="H52" s="42"/>
      <c r="I52" s="142" t="s">
        <v>24</v>
      </c>
      <c r="J52" s="74" t="str">
        <f>IF(J12="","",J12)</f>
        <v>28. 4. 2020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54.45" customHeight="1">
      <c r="A54" s="40"/>
      <c r="B54" s="41"/>
      <c r="C54" s="34" t="s">
        <v>26</v>
      </c>
      <c r="D54" s="42"/>
      <c r="E54" s="42"/>
      <c r="F54" s="29" t="str">
        <f>E15</f>
        <v>Statutární město Karlovy Vary</v>
      </c>
      <c r="G54" s="42"/>
      <c r="H54" s="42"/>
      <c r="I54" s="142" t="s">
        <v>33</v>
      </c>
      <c r="J54" s="38" t="str">
        <f>E21</f>
        <v>BPO spol. s r.o.,Lidická 1239,36317 OSTROV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Tomanová Ing.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100</v>
      </c>
      <c r="D57" s="174"/>
      <c r="E57" s="174"/>
      <c r="F57" s="174"/>
      <c r="G57" s="174"/>
      <c r="H57" s="174"/>
      <c r="I57" s="175"/>
      <c r="J57" s="176" t="s">
        <v>101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J86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78"/>
      <c r="C60" s="179"/>
      <c r="D60" s="180" t="s">
        <v>103</v>
      </c>
      <c r="E60" s="181"/>
      <c r="F60" s="181"/>
      <c r="G60" s="181"/>
      <c r="H60" s="181"/>
      <c r="I60" s="182"/>
      <c r="J60" s="183">
        <f>J87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913</v>
      </c>
      <c r="E61" s="188"/>
      <c r="F61" s="188"/>
      <c r="G61" s="188"/>
      <c r="H61" s="188"/>
      <c r="I61" s="189"/>
      <c r="J61" s="190">
        <f>J88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108</v>
      </c>
      <c r="E62" s="188"/>
      <c r="F62" s="188"/>
      <c r="G62" s="188"/>
      <c r="H62" s="188"/>
      <c r="I62" s="189"/>
      <c r="J62" s="190">
        <f>J94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8"/>
      <c r="C63" s="179"/>
      <c r="D63" s="180" t="s">
        <v>110</v>
      </c>
      <c r="E63" s="181"/>
      <c r="F63" s="181"/>
      <c r="G63" s="181"/>
      <c r="H63" s="181"/>
      <c r="I63" s="182"/>
      <c r="J63" s="183">
        <f>J105</f>
        <v>0</v>
      </c>
      <c r="K63" s="179"/>
      <c r="L63" s="18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5"/>
      <c r="C64" s="186"/>
      <c r="D64" s="187" t="s">
        <v>914</v>
      </c>
      <c r="E64" s="188"/>
      <c r="F64" s="188"/>
      <c r="G64" s="188"/>
      <c r="H64" s="188"/>
      <c r="I64" s="189"/>
      <c r="J64" s="190">
        <f>J106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915</v>
      </c>
      <c r="E65" s="188"/>
      <c r="F65" s="188"/>
      <c r="G65" s="188"/>
      <c r="H65" s="188"/>
      <c r="I65" s="189"/>
      <c r="J65" s="190">
        <f>J122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916</v>
      </c>
      <c r="E66" s="188"/>
      <c r="F66" s="188"/>
      <c r="G66" s="188"/>
      <c r="H66" s="188"/>
      <c r="I66" s="189"/>
      <c r="J66" s="190">
        <f>J143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38"/>
      <c r="J67" s="42"/>
      <c r="K67" s="4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68"/>
      <c r="J68" s="62"/>
      <c r="K68" s="6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71"/>
      <c r="J72" s="64"/>
      <c r="K72" s="64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122</v>
      </c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2" t="str">
        <f>E7</f>
        <v>ZŠ Libušina - 3.NP - Karlovy Vary</v>
      </c>
      <c r="F76" s="34"/>
      <c r="G76" s="34"/>
      <c r="H76" s="34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97</v>
      </c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B - ZTI</v>
      </c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Karlovy Vary</v>
      </c>
      <c r="G80" s="42"/>
      <c r="H80" s="42"/>
      <c r="I80" s="142" t="s">
        <v>24</v>
      </c>
      <c r="J80" s="74" t="str">
        <f>IF(J12="","",J12)</f>
        <v>28. 4. 2020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54.45" customHeight="1">
      <c r="A82" s="40"/>
      <c r="B82" s="41"/>
      <c r="C82" s="34" t="s">
        <v>26</v>
      </c>
      <c r="D82" s="42"/>
      <c r="E82" s="42"/>
      <c r="F82" s="29" t="str">
        <f>E15</f>
        <v>Statutární město Karlovy Vary</v>
      </c>
      <c r="G82" s="42"/>
      <c r="H82" s="42"/>
      <c r="I82" s="142" t="s">
        <v>33</v>
      </c>
      <c r="J82" s="38" t="str">
        <f>E21</f>
        <v>BPO spol. s r.o.,Lidická 1239,36317 OSTROV</v>
      </c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IF(E18="","",E18)</f>
        <v>Vyplň údaj</v>
      </c>
      <c r="G83" s="42"/>
      <c r="H83" s="42"/>
      <c r="I83" s="142" t="s">
        <v>36</v>
      </c>
      <c r="J83" s="38" t="str">
        <f>E24</f>
        <v>Tomanová Ing.</v>
      </c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92"/>
      <c r="B85" s="193"/>
      <c r="C85" s="194" t="s">
        <v>123</v>
      </c>
      <c r="D85" s="195" t="s">
        <v>59</v>
      </c>
      <c r="E85" s="195" t="s">
        <v>55</v>
      </c>
      <c r="F85" s="195" t="s">
        <v>56</v>
      </c>
      <c r="G85" s="195" t="s">
        <v>124</v>
      </c>
      <c r="H85" s="195" t="s">
        <v>125</v>
      </c>
      <c r="I85" s="196" t="s">
        <v>126</v>
      </c>
      <c r="J85" s="195" t="s">
        <v>101</v>
      </c>
      <c r="K85" s="197" t="s">
        <v>127</v>
      </c>
      <c r="L85" s="198"/>
      <c r="M85" s="94" t="s">
        <v>28</v>
      </c>
      <c r="N85" s="95" t="s">
        <v>44</v>
      </c>
      <c r="O85" s="95" t="s">
        <v>128</v>
      </c>
      <c r="P85" s="95" t="s">
        <v>129</v>
      </c>
      <c r="Q85" s="95" t="s">
        <v>130</v>
      </c>
      <c r="R85" s="95" t="s">
        <v>131</v>
      </c>
      <c r="S85" s="95" t="s">
        <v>132</v>
      </c>
      <c r="T85" s="96" t="s">
        <v>133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40"/>
      <c r="B86" s="41"/>
      <c r="C86" s="101" t="s">
        <v>134</v>
      </c>
      <c r="D86" s="42"/>
      <c r="E86" s="42"/>
      <c r="F86" s="42"/>
      <c r="G86" s="42"/>
      <c r="H86" s="42"/>
      <c r="I86" s="138"/>
      <c r="J86" s="199">
        <f>BK86</f>
        <v>0</v>
      </c>
      <c r="K86" s="42"/>
      <c r="L86" s="46"/>
      <c r="M86" s="97"/>
      <c r="N86" s="200"/>
      <c r="O86" s="98"/>
      <c r="P86" s="201">
        <f>P87+P105</f>
        <v>0</v>
      </c>
      <c r="Q86" s="98"/>
      <c r="R86" s="201">
        <f>R87+R105</f>
        <v>0.017829999999999999</v>
      </c>
      <c r="S86" s="98"/>
      <c r="T86" s="202">
        <f>T87+T105</f>
        <v>0.024480000000000002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73</v>
      </c>
      <c r="AU86" s="19" t="s">
        <v>102</v>
      </c>
      <c r="BK86" s="203">
        <f>BK87+BK105</f>
        <v>0</v>
      </c>
    </row>
    <row r="87" s="12" customFormat="1" ht="25.92" customHeight="1">
      <c r="A87" s="12"/>
      <c r="B87" s="204"/>
      <c r="C87" s="205"/>
      <c r="D87" s="206" t="s">
        <v>73</v>
      </c>
      <c r="E87" s="207" t="s">
        <v>135</v>
      </c>
      <c r="F87" s="207" t="s">
        <v>136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P88+P94</f>
        <v>0</v>
      </c>
      <c r="Q87" s="212"/>
      <c r="R87" s="213">
        <f>R88+R94</f>
        <v>0</v>
      </c>
      <c r="S87" s="212"/>
      <c r="T87" s="214">
        <f>T88+T94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5" t="s">
        <v>82</v>
      </c>
      <c r="AT87" s="216" t="s">
        <v>73</v>
      </c>
      <c r="AU87" s="216" t="s">
        <v>74</v>
      </c>
      <c r="AY87" s="215" t="s">
        <v>137</v>
      </c>
      <c r="BK87" s="217">
        <f>BK88+BK94</f>
        <v>0</v>
      </c>
    </row>
    <row r="88" s="12" customFormat="1" ht="22.8" customHeight="1">
      <c r="A88" s="12"/>
      <c r="B88" s="204"/>
      <c r="C88" s="205"/>
      <c r="D88" s="206" t="s">
        <v>73</v>
      </c>
      <c r="E88" s="218" t="s">
        <v>164</v>
      </c>
      <c r="F88" s="218" t="s">
        <v>917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SUM(P89:P93)</f>
        <v>0</v>
      </c>
      <c r="Q88" s="212"/>
      <c r="R88" s="213">
        <f>SUM(R89:R93)</f>
        <v>0</v>
      </c>
      <c r="S88" s="212"/>
      <c r="T88" s="214">
        <f>SUM(T89:T93)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5" t="s">
        <v>82</v>
      </c>
      <c r="AT88" s="216" t="s">
        <v>73</v>
      </c>
      <c r="AU88" s="216" t="s">
        <v>82</v>
      </c>
      <c r="AY88" s="215" t="s">
        <v>137</v>
      </c>
      <c r="BK88" s="217">
        <f>SUM(BK89:BK93)</f>
        <v>0</v>
      </c>
    </row>
    <row r="89" s="2" customFormat="1" ht="16.5" customHeight="1">
      <c r="A89" s="40"/>
      <c r="B89" s="41"/>
      <c r="C89" s="220" t="s">
        <v>82</v>
      </c>
      <c r="D89" s="220" t="s">
        <v>140</v>
      </c>
      <c r="E89" s="221" t="s">
        <v>918</v>
      </c>
      <c r="F89" s="222" t="s">
        <v>919</v>
      </c>
      <c r="G89" s="223" t="s">
        <v>920</v>
      </c>
      <c r="H89" s="224">
        <v>1</v>
      </c>
      <c r="I89" s="225"/>
      <c r="J89" s="226">
        <f>ROUND(I89*H89,2)</f>
        <v>0</v>
      </c>
      <c r="K89" s="222" t="s">
        <v>28</v>
      </c>
      <c r="L89" s="46"/>
      <c r="M89" s="227" t="s">
        <v>28</v>
      </c>
      <c r="N89" s="228" t="s">
        <v>45</v>
      </c>
      <c r="O89" s="8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1" t="s">
        <v>138</v>
      </c>
      <c r="AT89" s="231" t="s">
        <v>140</v>
      </c>
      <c r="AU89" s="231" t="s">
        <v>84</v>
      </c>
      <c r="AY89" s="19" t="s">
        <v>137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19" t="s">
        <v>82</v>
      </c>
      <c r="BK89" s="232">
        <f>ROUND(I89*H89,2)</f>
        <v>0</v>
      </c>
      <c r="BL89" s="19" t="s">
        <v>138</v>
      </c>
      <c r="BM89" s="231" t="s">
        <v>921</v>
      </c>
    </row>
    <row r="90" s="2" customFormat="1">
      <c r="A90" s="40"/>
      <c r="B90" s="41"/>
      <c r="C90" s="42"/>
      <c r="D90" s="233" t="s">
        <v>147</v>
      </c>
      <c r="E90" s="42"/>
      <c r="F90" s="234" t="s">
        <v>919</v>
      </c>
      <c r="G90" s="42"/>
      <c r="H90" s="42"/>
      <c r="I90" s="138"/>
      <c r="J90" s="42"/>
      <c r="K90" s="42"/>
      <c r="L90" s="46"/>
      <c r="M90" s="235"/>
      <c r="N90" s="236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147</v>
      </c>
      <c r="AU90" s="19" t="s">
        <v>84</v>
      </c>
    </row>
    <row r="91" s="13" customFormat="1">
      <c r="A91" s="13"/>
      <c r="B91" s="237"/>
      <c r="C91" s="238"/>
      <c r="D91" s="233" t="s">
        <v>149</v>
      </c>
      <c r="E91" s="239" t="s">
        <v>28</v>
      </c>
      <c r="F91" s="240" t="s">
        <v>922</v>
      </c>
      <c r="G91" s="238"/>
      <c r="H91" s="239" t="s">
        <v>28</v>
      </c>
      <c r="I91" s="241"/>
      <c r="J91" s="238"/>
      <c r="K91" s="238"/>
      <c r="L91" s="242"/>
      <c r="M91" s="243"/>
      <c r="N91" s="244"/>
      <c r="O91" s="244"/>
      <c r="P91" s="244"/>
      <c r="Q91" s="244"/>
      <c r="R91" s="244"/>
      <c r="S91" s="244"/>
      <c r="T91" s="24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6" t="s">
        <v>149</v>
      </c>
      <c r="AU91" s="246" t="s">
        <v>84</v>
      </c>
      <c r="AV91" s="13" t="s">
        <v>82</v>
      </c>
      <c r="AW91" s="13" t="s">
        <v>35</v>
      </c>
      <c r="AX91" s="13" t="s">
        <v>74</v>
      </c>
      <c r="AY91" s="246" t="s">
        <v>137</v>
      </c>
    </row>
    <row r="92" s="13" customFormat="1">
      <c r="A92" s="13"/>
      <c r="B92" s="237"/>
      <c r="C92" s="238"/>
      <c r="D92" s="233" t="s">
        <v>149</v>
      </c>
      <c r="E92" s="239" t="s">
        <v>28</v>
      </c>
      <c r="F92" s="240" t="s">
        <v>923</v>
      </c>
      <c r="G92" s="238"/>
      <c r="H92" s="239" t="s">
        <v>28</v>
      </c>
      <c r="I92" s="241"/>
      <c r="J92" s="238"/>
      <c r="K92" s="238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149</v>
      </c>
      <c r="AU92" s="246" t="s">
        <v>84</v>
      </c>
      <c r="AV92" s="13" t="s">
        <v>82</v>
      </c>
      <c r="AW92" s="13" t="s">
        <v>35</v>
      </c>
      <c r="AX92" s="13" t="s">
        <v>74</v>
      </c>
      <c r="AY92" s="246" t="s">
        <v>137</v>
      </c>
    </row>
    <row r="93" s="14" customFormat="1">
      <c r="A93" s="14"/>
      <c r="B93" s="247"/>
      <c r="C93" s="248"/>
      <c r="D93" s="233" t="s">
        <v>149</v>
      </c>
      <c r="E93" s="249" t="s">
        <v>28</v>
      </c>
      <c r="F93" s="250" t="s">
        <v>924</v>
      </c>
      <c r="G93" s="248"/>
      <c r="H93" s="251">
        <v>1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7" t="s">
        <v>149</v>
      </c>
      <c r="AU93" s="257" t="s">
        <v>84</v>
      </c>
      <c r="AV93" s="14" t="s">
        <v>84</v>
      </c>
      <c r="AW93" s="14" t="s">
        <v>35</v>
      </c>
      <c r="AX93" s="14" t="s">
        <v>82</v>
      </c>
      <c r="AY93" s="257" t="s">
        <v>137</v>
      </c>
    </row>
    <row r="94" s="12" customFormat="1" ht="22.8" customHeight="1">
      <c r="A94" s="12"/>
      <c r="B94" s="204"/>
      <c r="C94" s="205"/>
      <c r="D94" s="206" t="s">
        <v>73</v>
      </c>
      <c r="E94" s="218" t="s">
        <v>405</v>
      </c>
      <c r="F94" s="218" t="s">
        <v>406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SUM(P95:P104)</f>
        <v>0</v>
      </c>
      <c r="Q94" s="212"/>
      <c r="R94" s="213">
        <f>SUM(R95:R104)</f>
        <v>0</v>
      </c>
      <c r="S94" s="212"/>
      <c r="T94" s="214">
        <f>SUM(T95:T104)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5" t="s">
        <v>82</v>
      </c>
      <c r="AT94" s="216" t="s">
        <v>73</v>
      </c>
      <c r="AU94" s="216" t="s">
        <v>82</v>
      </c>
      <c r="AY94" s="215" t="s">
        <v>137</v>
      </c>
      <c r="BK94" s="217">
        <f>SUM(BK95:BK104)</f>
        <v>0</v>
      </c>
    </row>
    <row r="95" s="2" customFormat="1" ht="16.5" customHeight="1">
      <c r="A95" s="40"/>
      <c r="B95" s="41"/>
      <c r="C95" s="220" t="s">
        <v>84</v>
      </c>
      <c r="D95" s="220" t="s">
        <v>140</v>
      </c>
      <c r="E95" s="221" t="s">
        <v>408</v>
      </c>
      <c r="F95" s="222" t="s">
        <v>409</v>
      </c>
      <c r="G95" s="223" t="s">
        <v>410</v>
      </c>
      <c r="H95" s="224">
        <v>0.024</v>
      </c>
      <c r="I95" s="225"/>
      <c r="J95" s="226">
        <f>ROUND(I95*H95,2)</f>
        <v>0</v>
      </c>
      <c r="K95" s="222" t="s">
        <v>144</v>
      </c>
      <c r="L95" s="46"/>
      <c r="M95" s="227" t="s">
        <v>28</v>
      </c>
      <c r="N95" s="228" t="s">
        <v>45</v>
      </c>
      <c r="O95" s="8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1" t="s">
        <v>138</v>
      </c>
      <c r="AT95" s="231" t="s">
        <v>140</v>
      </c>
      <c r="AU95" s="231" t="s">
        <v>84</v>
      </c>
      <c r="AY95" s="19" t="s">
        <v>137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9" t="s">
        <v>82</v>
      </c>
      <c r="BK95" s="232">
        <f>ROUND(I95*H95,2)</f>
        <v>0</v>
      </c>
      <c r="BL95" s="19" t="s">
        <v>138</v>
      </c>
      <c r="BM95" s="231" t="s">
        <v>925</v>
      </c>
    </row>
    <row r="96" s="2" customFormat="1">
      <c r="A96" s="40"/>
      <c r="B96" s="41"/>
      <c r="C96" s="42"/>
      <c r="D96" s="233" t="s">
        <v>147</v>
      </c>
      <c r="E96" s="42"/>
      <c r="F96" s="234" t="s">
        <v>412</v>
      </c>
      <c r="G96" s="42"/>
      <c r="H96" s="42"/>
      <c r="I96" s="138"/>
      <c r="J96" s="42"/>
      <c r="K96" s="42"/>
      <c r="L96" s="46"/>
      <c r="M96" s="235"/>
      <c r="N96" s="236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147</v>
      </c>
      <c r="AU96" s="19" t="s">
        <v>84</v>
      </c>
    </row>
    <row r="97" s="2" customFormat="1" ht="16.5" customHeight="1">
      <c r="A97" s="40"/>
      <c r="B97" s="41"/>
      <c r="C97" s="220" t="s">
        <v>164</v>
      </c>
      <c r="D97" s="220" t="s">
        <v>140</v>
      </c>
      <c r="E97" s="221" t="s">
        <v>414</v>
      </c>
      <c r="F97" s="222" t="s">
        <v>415</v>
      </c>
      <c r="G97" s="223" t="s">
        <v>410</v>
      </c>
      <c r="H97" s="224">
        <v>0.024</v>
      </c>
      <c r="I97" s="225"/>
      <c r="J97" s="226">
        <f>ROUND(I97*H97,2)</f>
        <v>0</v>
      </c>
      <c r="K97" s="222" t="s">
        <v>144</v>
      </c>
      <c r="L97" s="46"/>
      <c r="M97" s="227" t="s">
        <v>28</v>
      </c>
      <c r="N97" s="228" t="s">
        <v>45</v>
      </c>
      <c r="O97" s="8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1" t="s">
        <v>138</v>
      </c>
      <c r="AT97" s="231" t="s">
        <v>140</v>
      </c>
      <c r="AU97" s="231" t="s">
        <v>84</v>
      </c>
      <c r="AY97" s="19" t="s">
        <v>137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9" t="s">
        <v>82</v>
      </c>
      <c r="BK97" s="232">
        <f>ROUND(I97*H97,2)</f>
        <v>0</v>
      </c>
      <c r="BL97" s="19" t="s">
        <v>138</v>
      </c>
      <c r="BM97" s="231" t="s">
        <v>926</v>
      </c>
    </row>
    <row r="98" s="2" customFormat="1">
      <c r="A98" s="40"/>
      <c r="B98" s="41"/>
      <c r="C98" s="42"/>
      <c r="D98" s="233" t="s">
        <v>147</v>
      </c>
      <c r="E98" s="42"/>
      <c r="F98" s="234" t="s">
        <v>417</v>
      </c>
      <c r="G98" s="42"/>
      <c r="H98" s="42"/>
      <c r="I98" s="138"/>
      <c r="J98" s="42"/>
      <c r="K98" s="42"/>
      <c r="L98" s="46"/>
      <c r="M98" s="235"/>
      <c r="N98" s="236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147</v>
      </c>
      <c r="AU98" s="19" t="s">
        <v>84</v>
      </c>
    </row>
    <row r="99" s="2" customFormat="1" ht="16.5" customHeight="1">
      <c r="A99" s="40"/>
      <c r="B99" s="41"/>
      <c r="C99" s="220" t="s">
        <v>138</v>
      </c>
      <c r="D99" s="220" t="s">
        <v>140</v>
      </c>
      <c r="E99" s="221" t="s">
        <v>419</v>
      </c>
      <c r="F99" s="222" t="s">
        <v>420</v>
      </c>
      <c r="G99" s="223" t="s">
        <v>410</v>
      </c>
      <c r="H99" s="224">
        <v>0.26400000000000001</v>
      </c>
      <c r="I99" s="225"/>
      <c r="J99" s="226">
        <f>ROUND(I99*H99,2)</f>
        <v>0</v>
      </c>
      <c r="K99" s="222" t="s">
        <v>144</v>
      </c>
      <c r="L99" s="46"/>
      <c r="M99" s="227" t="s">
        <v>28</v>
      </c>
      <c r="N99" s="228" t="s">
        <v>45</v>
      </c>
      <c r="O99" s="8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1" t="s">
        <v>138</v>
      </c>
      <c r="AT99" s="231" t="s">
        <v>140</v>
      </c>
      <c r="AU99" s="231" t="s">
        <v>84</v>
      </c>
      <c r="AY99" s="19" t="s">
        <v>137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9" t="s">
        <v>82</v>
      </c>
      <c r="BK99" s="232">
        <f>ROUND(I99*H99,2)</f>
        <v>0</v>
      </c>
      <c r="BL99" s="19" t="s">
        <v>138</v>
      </c>
      <c r="BM99" s="231" t="s">
        <v>927</v>
      </c>
    </row>
    <row r="100" s="2" customFormat="1">
      <c r="A100" s="40"/>
      <c r="B100" s="41"/>
      <c r="C100" s="42"/>
      <c r="D100" s="233" t="s">
        <v>147</v>
      </c>
      <c r="E100" s="42"/>
      <c r="F100" s="234" t="s">
        <v>422</v>
      </c>
      <c r="G100" s="42"/>
      <c r="H100" s="42"/>
      <c r="I100" s="138"/>
      <c r="J100" s="42"/>
      <c r="K100" s="42"/>
      <c r="L100" s="46"/>
      <c r="M100" s="235"/>
      <c r="N100" s="236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84</v>
      </c>
    </row>
    <row r="101" s="13" customFormat="1">
      <c r="A101" s="13"/>
      <c r="B101" s="237"/>
      <c r="C101" s="238"/>
      <c r="D101" s="233" t="s">
        <v>149</v>
      </c>
      <c r="E101" s="239" t="s">
        <v>28</v>
      </c>
      <c r="F101" s="240" t="s">
        <v>423</v>
      </c>
      <c r="G101" s="238"/>
      <c r="H101" s="239" t="s">
        <v>28</v>
      </c>
      <c r="I101" s="241"/>
      <c r="J101" s="238"/>
      <c r="K101" s="238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149</v>
      </c>
      <c r="AU101" s="246" t="s">
        <v>84</v>
      </c>
      <c r="AV101" s="13" t="s">
        <v>82</v>
      </c>
      <c r="AW101" s="13" t="s">
        <v>35</v>
      </c>
      <c r="AX101" s="13" t="s">
        <v>74</v>
      </c>
      <c r="AY101" s="246" t="s">
        <v>137</v>
      </c>
    </row>
    <row r="102" s="14" customFormat="1">
      <c r="A102" s="14"/>
      <c r="B102" s="247"/>
      <c r="C102" s="248"/>
      <c r="D102" s="233" t="s">
        <v>149</v>
      </c>
      <c r="E102" s="249" t="s">
        <v>28</v>
      </c>
      <c r="F102" s="250" t="s">
        <v>928</v>
      </c>
      <c r="G102" s="248"/>
      <c r="H102" s="251">
        <v>0.26400000000000001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149</v>
      </c>
      <c r="AU102" s="257" t="s">
        <v>84</v>
      </c>
      <c r="AV102" s="14" t="s">
        <v>84</v>
      </c>
      <c r="AW102" s="14" t="s">
        <v>35</v>
      </c>
      <c r="AX102" s="14" t="s">
        <v>82</v>
      </c>
      <c r="AY102" s="257" t="s">
        <v>137</v>
      </c>
    </row>
    <row r="103" s="2" customFormat="1" ht="16.5" customHeight="1">
      <c r="A103" s="40"/>
      <c r="B103" s="41"/>
      <c r="C103" s="220" t="s">
        <v>179</v>
      </c>
      <c r="D103" s="220" t="s">
        <v>140</v>
      </c>
      <c r="E103" s="221" t="s">
        <v>426</v>
      </c>
      <c r="F103" s="222" t="s">
        <v>427</v>
      </c>
      <c r="G103" s="223" t="s">
        <v>410</v>
      </c>
      <c r="H103" s="224">
        <v>0.024</v>
      </c>
      <c r="I103" s="225"/>
      <c r="J103" s="226">
        <f>ROUND(I103*H103,2)</f>
        <v>0</v>
      </c>
      <c r="K103" s="222" t="s">
        <v>144</v>
      </c>
      <c r="L103" s="46"/>
      <c r="M103" s="227" t="s">
        <v>28</v>
      </c>
      <c r="N103" s="228" t="s">
        <v>45</v>
      </c>
      <c r="O103" s="8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1" t="s">
        <v>138</v>
      </c>
      <c r="AT103" s="231" t="s">
        <v>140</v>
      </c>
      <c r="AU103" s="231" t="s">
        <v>84</v>
      </c>
      <c r="AY103" s="19" t="s">
        <v>137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9" t="s">
        <v>82</v>
      </c>
      <c r="BK103" s="232">
        <f>ROUND(I103*H103,2)</f>
        <v>0</v>
      </c>
      <c r="BL103" s="19" t="s">
        <v>138</v>
      </c>
      <c r="BM103" s="231" t="s">
        <v>929</v>
      </c>
    </row>
    <row r="104" s="2" customFormat="1">
      <c r="A104" s="40"/>
      <c r="B104" s="41"/>
      <c r="C104" s="42"/>
      <c r="D104" s="233" t="s">
        <v>147</v>
      </c>
      <c r="E104" s="42"/>
      <c r="F104" s="234" t="s">
        <v>429</v>
      </c>
      <c r="G104" s="42"/>
      <c r="H104" s="42"/>
      <c r="I104" s="138"/>
      <c r="J104" s="42"/>
      <c r="K104" s="42"/>
      <c r="L104" s="46"/>
      <c r="M104" s="235"/>
      <c r="N104" s="23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147</v>
      </c>
      <c r="AU104" s="19" t="s">
        <v>84</v>
      </c>
    </row>
    <row r="105" s="12" customFormat="1" ht="25.92" customHeight="1">
      <c r="A105" s="12"/>
      <c r="B105" s="204"/>
      <c r="C105" s="205"/>
      <c r="D105" s="206" t="s">
        <v>73</v>
      </c>
      <c r="E105" s="207" t="s">
        <v>437</v>
      </c>
      <c r="F105" s="207" t="s">
        <v>438</v>
      </c>
      <c r="G105" s="205"/>
      <c r="H105" s="205"/>
      <c r="I105" s="208"/>
      <c r="J105" s="209">
        <f>BK105</f>
        <v>0</v>
      </c>
      <c r="K105" s="205"/>
      <c r="L105" s="210"/>
      <c r="M105" s="211"/>
      <c r="N105" s="212"/>
      <c r="O105" s="212"/>
      <c r="P105" s="213">
        <f>P106+P122+P143</f>
        <v>0</v>
      </c>
      <c r="Q105" s="212"/>
      <c r="R105" s="213">
        <f>R106+R122+R143</f>
        <v>0.017829999999999999</v>
      </c>
      <c r="S105" s="212"/>
      <c r="T105" s="214">
        <f>T106+T122+T143</f>
        <v>0.024480000000000002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5" t="s">
        <v>84</v>
      </c>
      <c r="AT105" s="216" t="s">
        <v>73</v>
      </c>
      <c r="AU105" s="216" t="s">
        <v>74</v>
      </c>
      <c r="AY105" s="215" t="s">
        <v>137</v>
      </c>
      <c r="BK105" s="217">
        <f>BK106+BK122+BK143</f>
        <v>0</v>
      </c>
    </row>
    <row r="106" s="12" customFormat="1" ht="22.8" customHeight="1">
      <c r="A106" s="12"/>
      <c r="B106" s="204"/>
      <c r="C106" s="205"/>
      <c r="D106" s="206" t="s">
        <v>73</v>
      </c>
      <c r="E106" s="218" t="s">
        <v>930</v>
      </c>
      <c r="F106" s="218" t="s">
        <v>931</v>
      </c>
      <c r="G106" s="205"/>
      <c r="H106" s="205"/>
      <c r="I106" s="208"/>
      <c r="J106" s="219">
        <f>BK106</f>
        <v>0</v>
      </c>
      <c r="K106" s="205"/>
      <c r="L106" s="210"/>
      <c r="M106" s="211"/>
      <c r="N106" s="212"/>
      <c r="O106" s="212"/>
      <c r="P106" s="213">
        <f>SUM(P107:P121)</f>
        <v>0</v>
      </c>
      <c r="Q106" s="212"/>
      <c r="R106" s="213">
        <f>SUM(R107:R121)</f>
        <v>0.00091</v>
      </c>
      <c r="S106" s="212"/>
      <c r="T106" s="214">
        <f>SUM(T107:T121)</f>
        <v>0.0020999999999999999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5" t="s">
        <v>84</v>
      </c>
      <c r="AT106" s="216" t="s">
        <v>73</v>
      </c>
      <c r="AU106" s="216" t="s">
        <v>82</v>
      </c>
      <c r="AY106" s="215" t="s">
        <v>137</v>
      </c>
      <c r="BK106" s="217">
        <f>SUM(BK107:BK121)</f>
        <v>0</v>
      </c>
    </row>
    <row r="107" s="2" customFormat="1" ht="16.5" customHeight="1">
      <c r="A107" s="40"/>
      <c r="B107" s="41"/>
      <c r="C107" s="220" t="s">
        <v>151</v>
      </c>
      <c r="D107" s="220" t="s">
        <v>140</v>
      </c>
      <c r="E107" s="221" t="s">
        <v>932</v>
      </c>
      <c r="F107" s="222" t="s">
        <v>933</v>
      </c>
      <c r="G107" s="223" t="s">
        <v>266</v>
      </c>
      <c r="H107" s="224">
        <v>1</v>
      </c>
      <c r="I107" s="225"/>
      <c r="J107" s="226">
        <f>ROUND(I107*H107,2)</f>
        <v>0</v>
      </c>
      <c r="K107" s="222" t="s">
        <v>144</v>
      </c>
      <c r="L107" s="46"/>
      <c r="M107" s="227" t="s">
        <v>28</v>
      </c>
      <c r="N107" s="228" t="s">
        <v>45</v>
      </c>
      <c r="O107" s="86"/>
      <c r="P107" s="229">
        <f>O107*H107</f>
        <v>0</v>
      </c>
      <c r="Q107" s="229">
        <v>0</v>
      </c>
      <c r="R107" s="229">
        <f>Q107*H107</f>
        <v>0</v>
      </c>
      <c r="S107" s="229">
        <v>0.0020999999999999999</v>
      </c>
      <c r="T107" s="230">
        <f>S107*H107</f>
        <v>0.0020999999999999999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1" t="s">
        <v>145</v>
      </c>
      <c r="AT107" s="231" t="s">
        <v>140</v>
      </c>
      <c r="AU107" s="231" t="s">
        <v>84</v>
      </c>
      <c r="AY107" s="19" t="s">
        <v>137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9" t="s">
        <v>82</v>
      </c>
      <c r="BK107" s="232">
        <f>ROUND(I107*H107,2)</f>
        <v>0</v>
      </c>
      <c r="BL107" s="19" t="s">
        <v>145</v>
      </c>
      <c r="BM107" s="231" t="s">
        <v>934</v>
      </c>
    </row>
    <row r="108" s="2" customFormat="1">
      <c r="A108" s="40"/>
      <c r="B108" s="41"/>
      <c r="C108" s="42"/>
      <c r="D108" s="233" t="s">
        <v>147</v>
      </c>
      <c r="E108" s="42"/>
      <c r="F108" s="234" t="s">
        <v>935</v>
      </c>
      <c r="G108" s="42"/>
      <c r="H108" s="42"/>
      <c r="I108" s="138"/>
      <c r="J108" s="42"/>
      <c r="K108" s="42"/>
      <c r="L108" s="46"/>
      <c r="M108" s="235"/>
      <c r="N108" s="23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147</v>
      </c>
      <c r="AU108" s="19" t="s">
        <v>84</v>
      </c>
    </row>
    <row r="109" s="2" customFormat="1" ht="16.5" customHeight="1">
      <c r="A109" s="40"/>
      <c r="B109" s="41"/>
      <c r="C109" s="220" t="s">
        <v>194</v>
      </c>
      <c r="D109" s="220" t="s">
        <v>140</v>
      </c>
      <c r="E109" s="221" t="s">
        <v>936</v>
      </c>
      <c r="F109" s="222" t="s">
        <v>937</v>
      </c>
      <c r="G109" s="223" t="s">
        <v>266</v>
      </c>
      <c r="H109" s="224">
        <v>1</v>
      </c>
      <c r="I109" s="225"/>
      <c r="J109" s="226">
        <f>ROUND(I109*H109,2)</f>
        <v>0</v>
      </c>
      <c r="K109" s="222" t="s">
        <v>144</v>
      </c>
      <c r="L109" s="46"/>
      <c r="M109" s="227" t="s">
        <v>28</v>
      </c>
      <c r="N109" s="228" t="s">
        <v>45</v>
      </c>
      <c r="O109" s="86"/>
      <c r="P109" s="229">
        <f>O109*H109</f>
        <v>0</v>
      </c>
      <c r="Q109" s="229">
        <v>0.00040999999999999999</v>
      </c>
      <c r="R109" s="229">
        <f>Q109*H109</f>
        <v>0.00040999999999999999</v>
      </c>
      <c r="S109" s="229">
        <v>0</v>
      </c>
      <c r="T109" s="23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1" t="s">
        <v>145</v>
      </c>
      <c r="AT109" s="231" t="s">
        <v>140</v>
      </c>
      <c r="AU109" s="231" t="s">
        <v>84</v>
      </c>
      <c r="AY109" s="19" t="s">
        <v>137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9" t="s">
        <v>82</v>
      </c>
      <c r="BK109" s="232">
        <f>ROUND(I109*H109,2)</f>
        <v>0</v>
      </c>
      <c r="BL109" s="19" t="s">
        <v>145</v>
      </c>
      <c r="BM109" s="231" t="s">
        <v>938</v>
      </c>
    </row>
    <row r="110" s="2" customFormat="1">
      <c r="A110" s="40"/>
      <c r="B110" s="41"/>
      <c r="C110" s="42"/>
      <c r="D110" s="233" t="s">
        <v>147</v>
      </c>
      <c r="E110" s="42"/>
      <c r="F110" s="234" t="s">
        <v>939</v>
      </c>
      <c r="G110" s="42"/>
      <c r="H110" s="42"/>
      <c r="I110" s="138"/>
      <c r="J110" s="42"/>
      <c r="K110" s="42"/>
      <c r="L110" s="46"/>
      <c r="M110" s="235"/>
      <c r="N110" s="236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147</v>
      </c>
      <c r="AU110" s="19" t="s">
        <v>84</v>
      </c>
    </row>
    <row r="111" s="13" customFormat="1">
      <c r="A111" s="13"/>
      <c r="B111" s="237"/>
      <c r="C111" s="238"/>
      <c r="D111" s="233" t="s">
        <v>149</v>
      </c>
      <c r="E111" s="239" t="s">
        <v>28</v>
      </c>
      <c r="F111" s="240" t="s">
        <v>940</v>
      </c>
      <c r="G111" s="238"/>
      <c r="H111" s="239" t="s">
        <v>28</v>
      </c>
      <c r="I111" s="241"/>
      <c r="J111" s="238"/>
      <c r="K111" s="238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149</v>
      </c>
      <c r="AU111" s="246" t="s">
        <v>84</v>
      </c>
      <c r="AV111" s="13" t="s">
        <v>82</v>
      </c>
      <c r="AW111" s="13" t="s">
        <v>35</v>
      </c>
      <c r="AX111" s="13" t="s">
        <v>74</v>
      </c>
      <c r="AY111" s="246" t="s">
        <v>137</v>
      </c>
    </row>
    <row r="112" s="14" customFormat="1">
      <c r="A112" s="14"/>
      <c r="B112" s="247"/>
      <c r="C112" s="248"/>
      <c r="D112" s="233" t="s">
        <v>149</v>
      </c>
      <c r="E112" s="249" t="s">
        <v>28</v>
      </c>
      <c r="F112" s="250" t="s">
        <v>924</v>
      </c>
      <c r="G112" s="248"/>
      <c r="H112" s="251">
        <v>1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7" t="s">
        <v>149</v>
      </c>
      <c r="AU112" s="257" t="s">
        <v>84</v>
      </c>
      <c r="AV112" s="14" t="s">
        <v>84</v>
      </c>
      <c r="AW112" s="14" t="s">
        <v>35</v>
      </c>
      <c r="AX112" s="14" t="s">
        <v>82</v>
      </c>
      <c r="AY112" s="257" t="s">
        <v>137</v>
      </c>
    </row>
    <row r="113" s="2" customFormat="1" ht="16.5" customHeight="1">
      <c r="A113" s="40"/>
      <c r="B113" s="41"/>
      <c r="C113" s="220" t="s">
        <v>202</v>
      </c>
      <c r="D113" s="220" t="s">
        <v>140</v>
      </c>
      <c r="E113" s="221" t="s">
        <v>941</v>
      </c>
      <c r="F113" s="222" t="s">
        <v>942</v>
      </c>
      <c r="G113" s="223" t="s">
        <v>143</v>
      </c>
      <c r="H113" s="224">
        <v>1</v>
      </c>
      <c r="I113" s="225"/>
      <c r="J113" s="226">
        <f>ROUND(I113*H113,2)</f>
        <v>0</v>
      </c>
      <c r="K113" s="222" t="s">
        <v>144</v>
      </c>
      <c r="L113" s="46"/>
      <c r="M113" s="227" t="s">
        <v>28</v>
      </c>
      <c r="N113" s="228" t="s">
        <v>45</v>
      </c>
      <c r="O113" s="86"/>
      <c r="P113" s="229">
        <f>O113*H113</f>
        <v>0</v>
      </c>
      <c r="Q113" s="229">
        <v>0.00050000000000000001</v>
      </c>
      <c r="R113" s="229">
        <f>Q113*H113</f>
        <v>0.00050000000000000001</v>
      </c>
      <c r="S113" s="229">
        <v>0</v>
      </c>
      <c r="T113" s="23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1" t="s">
        <v>145</v>
      </c>
      <c r="AT113" s="231" t="s">
        <v>140</v>
      </c>
      <c r="AU113" s="231" t="s">
        <v>84</v>
      </c>
      <c r="AY113" s="19" t="s">
        <v>137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9" t="s">
        <v>82</v>
      </c>
      <c r="BK113" s="232">
        <f>ROUND(I113*H113,2)</f>
        <v>0</v>
      </c>
      <c r="BL113" s="19" t="s">
        <v>145</v>
      </c>
      <c r="BM113" s="231" t="s">
        <v>943</v>
      </c>
    </row>
    <row r="114" s="2" customFormat="1">
      <c r="A114" s="40"/>
      <c r="B114" s="41"/>
      <c r="C114" s="42"/>
      <c r="D114" s="233" t="s">
        <v>147</v>
      </c>
      <c r="E114" s="42"/>
      <c r="F114" s="234" t="s">
        <v>944</v>
      </c>
      <c r="G114" s="42"/>
      <c r="H114" s="42"/>
      <c r="I114" s="138"/>
      <c r="J114" s="42"/>
      <c r="K114" s="42"/>
      <c r="L114" s="46"/>
      <c r="M114" s="235"/>
      <c r="N114" s="236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147</v>
      </c>
      <c r="AU114" s="19" t="s">
        <v>84</v>
      </c>
    </row>
    <row r="115" s="13" customFormat="1">
      <c r="A115" s="13"/>
      <c r="B115" s="237"/>
      <c r="C115" s="238"/>
      <c r="D115" s="233" t="s">
        <v>149</v>
      </c>
      <c r="E115" s="239" t="s">
        <v>28</v>
      </c>
      <c r="F115" s="240" t="s">
        <v>945</v>
      </c>
      <c r="G115" s="238"/>
      <c r="H115" s="239" t="s">
        <v>28</v>
      </c>
      <c r="I115" s="241"/>
      <c r="J115" s="238"/>
      <c r="K115" s="238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149</v>
      </c>
      <c r="AU115" s="246" t="s">
        <v>84</v>
      </c>
      <c r="AV115" s="13" t="s">
        <v>82</v>
      </c>
      <c r="AW115" s="13" t="s">
        <v>35</v>
      </c>
      <c r="AX115" s="13" t="s">
        <v>74</v>
      </c>
      <c r="AY115" s="246" t="s">
        <v>137</v>
      </c>
    </row>
    <row r="116" s="13" customFormat="1">
      <c r="A116" s="13"/>
      <c r="B116" s="237"/>
      <c r="C116" s="238"/>
      <c r="D116" s="233" t="s">
        <v>149</v>
      </c>
      <c r="E116" s="239" t="s">
        <v>28</v>
      </c>
      <c r="F116" s="240" t="s">
        <v>946</v>
      </c>
      <c r="G116" s="238"/>
      <c r="H116" s="239" t="s">
        <v>28</v>
      </c>
      <c r="I116" s="241"/>
      <c r="J116" s="238"/>
      <c r="K116" s="238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149</v>
      </c>
      <c r="AU116" s="246" t="s">
        <v>84</v>
      </c>
      <c r="AV116" s="13" t="s">
        <v>82</v>
      </c>
      <c r="AW116" s="13" t="s">
        <v>35</v>
      </c>
      <c r="AX116" s="13" t="s">
        <v>74</v>
      </c>
      <c r="AY116" s="246" t="s">
        <v>137</v>
      </c>
    </row>
    <row r="117" s="14" customFormat="1">
      <c r="A117" s="14"/>
      <c r="B117" s="247"/>
      <c r="C117" s="248"/>
      <c r="D117" s="233" t="s">
        <v>149</v>
      </c>
      <c r="E117" s="249" t="s">
        <v>28</v>
      </c>
      <c r="F117" s="250" t="s">
        <v>82</v>
      </c>
      <c r="G117" s="248"/>
      <c r="H117" s="251">
        <v>1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7" t="s">
        <v>149</v>
      </c>
      <c r="AU117" s="257" t="s">
        <v>84</v>
      </c>
      <c r="AV117" s="14" t="s">
        <v>84</v>
      </c>
      <c r="AW117" s="14" t="s">
        <v>35</v>
      </c>
      <c r="AX117" s="14" t="s">
        <v>82</v>
      </c>
      <c r="AY117" s="257" t="s">
        <v>137</v>
      </c>
    </row>
    <row r="118" s="2" customFormat="1" ht="16.5" customHeight="1">
      <c r="A118" s="40"/>
      <c r="B118" s="41"/>
      <c r="C118" s="220" t="s">
        <v>209</v>
      </c>
      <c r="D118" s="220" t="s">
        <v>140</v>
      </c>
      <c r="E118" s="221" t="s">
        <v>947</v>
      </c>
      <c r="F118" s="222" t="s">
        <v>948</v>
      </c>
      <c r="G118" s="223" t="s">
        <v>266</v>
      </c>
      <c r="H118" s="224">
        <v>1</v>
      </c>
      <c r="I118" s="225"/>
      <c r="J118" s="226">
        <f>ROUND(I118*H118,2)</f>
        <v>0</v>
      </c>
      <c r="K118" s="222" t="s">
        <v>144</v>
      </c>
      <c r="L118" s="46"/>
      <c r="M118" s="227" t="s">
        <v>28</v>
      </c>
      <c r="N118" s="228" t="s">
        <v>45</v>
      </c>
      <c r="O118" s="8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1" t="s">
        <v>145</v>
      </c>
      <c r="AT118" s="231" t="s">
        <v>140</v>
      </c>
      <c r="AU118" s="231" t="s">
        <v>84</v>
      </c>
      <c r="AY118" s="19" t="s">
        <v>137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9" t="s">
        <v>82</v>
      </c>
      <c r="BK118" s="232">
        <f>ROUND(I118*H118,2)</f>
        <v>0</v>
      </c>
      <c r="BL118" s="19" t="s">
        <v>145</v>
      </c>
      <c r="BM118" s="231" t="s">
        <v>949</v>
      </c>
    </row>
    <row r="119" s="2" customFormat="1">
      <c r="A119" s="40"/>
      <c r="B119" s="41"/>
      <c r="C119" s="42"/>
      <c r="D119" s="233" t="s">
        <v>147</v>
      </c>
      <c r="E119" s="42"/>
      <c r="F119" s="234" t="s">
        <v>950</v>
      </c>
      <c r="G119" s="42"/>
      <c r="H119" s="42"/>
      <c r="I119" s="138"/>
      <c r="J119" s="42"/>
      <c r="K119" s="42"/>
      <c r="L119" s="46"/>
      <c r="M119" s="235"/>
      <c r="N119" s="236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147</v>
      </c>
      <c r="AU119" s="19" t="s">
        <v>84</v>
      </c>
    </row>
    <row r="120" s="2" customFormat="1" ht="16.5" customHeight="1">
      <c r="A120" s="40"/>
      <c r="B120" s="41"/>
      <c r="C120" s="220" t="s">
        <v>216</v>
      </c>
      <c r="D120" s="220" t="s">
        <v>140</v>
      </c>
      <c r="E120" s="221" t="s">
        <v>951</v>
      </c>
      <c r="F120" s="222" t="s">
        <v>952</v>
      </c>
      <c r="G120" s="223" t="s">
        <v>410</v>
      </c>
      <c r="H120" s="224">
        <v>0.001</v>
      </c>
      <c r="I120" s="225"/>
      <c r="J120" s="226">
        <f>ROUND(I120*H120,2)</f>
        <v>0</v>
      </c>
      <c r="K120" s="222" t="s">
        <v>144</v>
      </c>
      <c r="L120" s="46"/>
      <c r="M120" s="227" t="s">
        <v>28</v>
      </c>
      <c r="N120" s="228" t="s">
        <v>45</v>
      </c>
      <c r="O120" s="8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1" t="s">
        <v>145</v>
      </c>
      <c r="AT120" s="231" t="s">
        <v>140</v>
      </c>
      <c r="AU120" s="231" t="s">
        <v>84</v>
      </c>
      <c r="AY120" s="19" t="s">
        <v>137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9" t="s">
        <v>82</v>
      </c>
      <c r="BK120" s="232">
        <f>ROUND(I120*H120,2)</f>
        <v>0</v>
      </c>
      <c r="BL120" s="19" t="s">
        <v>145</v>
      </c>
      <c r="BM120" s="231" t="s">
        <v>953</v>
      </c>
    </row>
    <row r="121" s="2" customFormat="1">
      <c r="A121" s="40"/>
      <c r="B121" s="41"/>
      <c r="C121" s="42"/>
      <c r="D121" s="233" t="s">
        <v>147</v>
      </c>
      <c r="E121" s="42"/>
      <c r="F121" s="234" t="s">
        <v>954</v>
      </c>
      <c r="G121" s="42"/>
      <c r="H121" s="42"/>
      <c r="I121" s="138"/>
      <c r="J121" s="42"/>
      <c r="K121" s="42"/>
      <c r="L121" s="46"/>
      <c r="M121" s="235"/>
      <c r="N121" s="236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147</v>
      </c>
      <c r="AU121" s="19" t="s">
        <v>84</v>
      </c>
    </row>
    <row r="122" s="12" customFormat="1" ht="22.8" customHeight="1">
      <c r="A122" s="12"/>
      <c r="B122" s="204"/>
      <c r="C122" s="205"/>
      <c r="D122" s="206" t="s">
        <v>73</v>
      </c>
      <c r="E122" s="218" t="s">
        <v>955</v>
      </c>
      <c r="F122" s="218" t="s">
        <v>956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SUM(P123:P142)</f>
        <v>0</v>
      </c>
      <c r="Q122" s="212"/>
      <c r="R122" s="213">
        <f>SUM(R123:R142)</f>
        <v>0.0019300000000000001</v>
      </c>
      <c r="S122" s="212"/>
      <c r="T122" s="214">
        <f>SUM(T123:T142)</f>
        <v>0.00051000000000000004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84</v>
      </c>
      <c r="AT122" s="216" t="s">
        <v>73</v>
      </c>
      <c r="AU122" s="216" t="s">
        <v>82</v>
      </c>
      <c r="AY122" s="215" t="s">
        <v>137</v>
      </c>
      <c r="BK122" s="217">
        <f>SUM(BK123:BK142)</f>
        <v>0</v>
      </c>
    </row>
    <row r="123" s="2" customFormat="1" ht="16.5" customHeight="1">
      <c r="A123" s="40"/>
      <c r="B123" s="41"/>
      <c r="C123" s="220" t="s">
        <v>223</v>
      </c>
      <c r="D123" s="220" t="s">
        <v>140</v>
      </c>
      <c r="E123" s="221" t="s">
        <v>957</v>
      </c>
      <c r="F123" s="222" t="s">
        <v>958</v>
      </c>
      <c r="G123" s="223" t="s">
        <v>266</v>
      </c>
      <c r="H123" s="224">
        <v>1</v>
      </c>
      <c r="I123" s="225"/>
      <c r="J123" s="226">
        <f>ROUND(I123*H123,2)</f>
        <v>0</v>
      </c>
      <c r="K123" s="222" t="s">
        <v>144</v>
      </c>
      <c r="L123" s="46"/>
      <c r="M123" s="227" t="s">
        <v>28</v>
      </c>
      <c r="N123" s="228" t="s">
        <v>45</v>
      </c>
      <c r="O123" s="86"/>
      <c r="P123" s="229">
        <f>O123*H123</f>
        <v>0</v>
      </c>
      <c r="Q123" s="229">
        <v>0</v>
      </c>
      <c r="R123" s="229">
        <f>Q123*H123</f>
        <v>0</v>
      </c>
      <c r="S123" s="229">
        <v>0.00027999999999999998</v>
      </c>
      <c r="T123" s="230">
        <f>S123*H123</f>
        <v>0.00027999999999999998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1" t="s">
        <v>145</v>
      </c>
      <c r="AT123" s="231" t="s">
        <v>140</v>
      </c>
      <c r="AU123" s="231" t="s">
        <v>84</v>
      </c>
      <c r="AY123" s="19" t="s">
        <v>137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9" t="s">
        <v>82</v>
      </c>
      <c r="BK123" s="232">
        <f>ROUND(I123*H123,2)</f>
        <v>0</v>
      </c>
      <c r="BL123" s="19" t="s">
        <v>145</v>
      </c>
      <c r="BM123" s="231" t="s">
        <v>959</v>
      </c>
    </row>
    <row r="124" s="2" customFormat="1">
      <c r="A124" s="40"/>
      <c r="B124" s="41"/>
      <c r="C124" s="42"/>
      <c r="D124" s="233" t="s">
        <v>147</v>
      </c>
      <c r="E124" s="42"/>
      <c r="F124" s="234" t="s">
        <v>960</v>
      </c>
      <c r="G124" s="42"/>
      <c r="H124" s="42"/>
      <c r="I124" s="138"/>
      <c r="J124" s="42"/>
      <c r="K124" s="42"/>
      <c r="L124" s="46"/>
      <c r="M124" s="235"/>
      <c r="N124" s="23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147</v>
      </c>
      <c r="AU124" s="19" t="s">
        <v>84</v>
      </c>
    </row>
    <row r="125" s="2" customFormat="1" ht="16.5" customHeight="1">
      <c r="A125" s="40"/>
      <c r="B125" s="41"/>
      <c r="C125" s="220" t="s">
        <v>238</v>
      </c>
      <c r="D125" s="220" t="s">
        <v>140</v>
      </c>
      <c r="E125" s="221" t="s">
        <v>961</v>
      </c>
      <c r="F125" s="222" t="s">
        <v>962</v>
      </c>
      <c r="G125" s="223" t="s">
        <v>266</v>
      </c>
      <c r="H125" s="224">
        <v>1</v>
      </c>
      <c r="I125" s="225"/>
      <c r="J125" s="226">
        <f>ROUND(I125*H125,2)</f>
        <v>0</v>
      </c>
      <c r="K125" s="222" t="s">
        <v>144</v>
      </c>
      <c r="L125" s="46"/>
      <c r="M125" s="227" t="s">
        <v>28</v>
      </c>
      <c r="N125" s="228" t="s">
        <v>45</v>
      </c>
      <c r="O125" s="86"/>
      <c r="P125" s="229">
        <f>O125*H125</f>
        <v>0</v>
      </c>
      <c r="Q125" s="229">
        <v>0</v>
      </c>
      <c r="R125" s="229">
        <f>Q125*H125</f>
        <v>0</v>
      </c>
      <c r="S125" s="229">
        <v>0.00023000000000000001</v>
      </c>
      <c r="T125" s="230">
        <f>S125*H125</f>
        <v>0.00023000000000000001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1" t="s">
        <v>145</v>
      </c>
      <c r="AT125" s="231" t="s">
        <v>140</v>
      </c>
      <c r="AU125" s="231" t="s">
        <v>84</v>
      </c>
      <c r="AY125" s="19" t="s">
        <v>137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9" t="s">
        <v>82</v>
      </c>
      <c r="BK125" s="232">
        <f>ROUND(I125*H125,2)</f>
        <v>0</v>
      </c>
      <c r="BL125" s="19" t="s">
        <v>145</v>
      </c>
      <c r="BM125" s="231" t="s">
        <v>963</v>
      </c>
    </row>
    <row r="126" s="2" customFormat="1">
      <c r="A126" s="40"/>
      <c r="B126" s="41"/>
      <c r="C126" s="42"/>
      <c r="D126" s="233" t="s">
        <v>147</v>
      </c>
      <c r="E126" s="42"/>
      <c r="F126" s="234" t="s">
        <v>964</v>
      </c>
      <c r="G126" s="42"/>
      <c r="H126" s="42"/>
      <c r="I126" s="138"/>
      <c r="J126" s="42"/>
      <c r="K126" s="42"/>
      <c r="L126" s="46"/>
      <c r="M126" s="235"/>
      <c r="N126" s="23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147</v>
      </c>
      <c r="AU126" s="19" t="s">
        <v>84</v>
      </c>
    </row>
    <row r="127" s="2" customFormat="1" ht="16.5" customHeight="1">
      <c r="A127" s="40"/>
      <c r="B127" s="41"/>
      <c r="C127" s="220" t="s">
        <v>242</v>
      </c>
      <c r="D127" s="220" t="s">
        <v>140</v>
      </c>
      <c r="E127" s="221" t="s">
        <v>965</v>
      </c>
      <c r="F127" s="222" t="s">
        <v>966</v>
      </c>
      <c r="G127" s="223" t="s">
        <v>266</v>
      </c>
      <c r="H127" s="224">
        <v>1</v>
      </c>
      <c r="I127" s="225"/>
      <c r="J127" s="226">
        <f>ROUND(I127*H127,2)</f>
        <v>0</v>
      </c>
      <c r="K127" s="222" t="s">
        <v>144</v>
      </c>
      <c r="L127" s="46"/>
      <c r="M127" s="227" t="s">
        <v>28</v>
      </c>
      <c r="N127" s="228" t="s">
        <v>45</v>
      </c>
      <c r="O127" s="86"/>
      <c r="P127" s="229">
        <f>O127*H127</f>
        <v>0</v>
      </c>
      <c r="Q127" s="229">
        <v>0.00084999999999999995</v>
      </c>
      <c r="R127" s="229">
        <f>Q127*H127</f>
        <v>0.00084999999999999995</v>
      </c>
      <c r="S127" s="229">
        <v>0</v>
      </c>
      <c r="T127" s="23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1" t="s">
        <v>145</v>
      </c>
      <c r="AT127" s="231" t="s">
        <v>140</v>
      </c>
      <c r="AU127" s="231" t="s">
        <v>84</v>
      </c>
      <c r="AY127" s="19" t="s">
        <v>137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9" t="s">
        <v>82</v>
      </c>
      <c r="BK127" s="232">
        <f>ROUND(I127*H127,2)</f>
        <v>0</v>
      </c>
      <c r="BL127" s="19" t="s">
        <v>145</v>
      </c>
      <c r="BM127" s="231" t="s">
        <v>967</v>
      </c>
    </row>
    <row r="128" s="2" customFormat="1">
      <c r="A128" s="40"/>
      <c r="B128" s="41"/>
      <c r="C128" s="42"/>
      <c r="D128" s="233" t="s">
        <v>147</v>
      </c>
      <c r="E128" s="42"/>
      <c r="F128" s="234" t="s">
        <v>968</v>
      </c>
      <c r="G128" s="42"/>
      <c r="H128" s="42"/>
      <c r="I128" s="138"/>
      <c r="J128" s="42"/>
      <c r="K128" s="42"/>
      <c r="L128" s="46"/>
      <c r="M128" s="235"/>
      <c r="N128" s="23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147</v>
      </c>
      <c r="AU128" s="19" t="s">
        <v>84</v>
      </c>
    </row>
    <row r="129" s="2" customFormat="1" ht="16.5" customHeight="1">
      <c r="A129" s="40"/>
      <c r="B129" s="41"/>
      <c r="C129" s="220" t="s">
        <v>251</v>
      </c>
      <c r="D129" s="220" t="s">
        <v>140</v>
      </c>
      <c r="E129" s="221" t="s">
        <v>969</v>
      </c>
      <c r="F129" s="222" t="s">
        <v>970</v>
      </c>
      <c r="G129" s="223" t="s">
        <v>266</v>
      </c>
      <c r="H129" s="224">
        <v>1</v>
      </c>
      <c r="I129" s="225"/>
      <c r="J129" s="226">
        <f>ROUND(I129*H129,2)</f>
        <v>0</v>
      </c>
      <c r="K129" s="222" t="s">
        <v>144</v>
      </c>
      <c r="L129" s="46"/>
      <c r="M129" s="227" t="s">
        <v>28</v>
      </c>
      <c r="N129" s="228" t="s">
        <v>45</v>
      </c>
      <c r="O129" s="86"/>
      <c r="P129" s="229">
        <f>O129*H129</f>
        <v>0</v>
      </c>
      <c r="Q129" s="229">
        <v>6.9999999999999994E-05</v>
      </c>
      <c r="R129" s="229">
        <f>Q129*H129</f>
        <v>6.9999999999999994E-05</v>
      </c>
      <c r="S129" s="229">
        <v>0</v>
      </c>
      <c r="T129" s="23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1" t="s">
        <v>145</v>
      </c>
      <c r="AT129" s="231" t="s">
        <v>140</v>
      </c>
      <c r="AU129" s="231" t="s">
        <v>84</v>
      </c>
      <c r="AY129" s="19" t="s">
        <v>137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9" t="s">
        <v>82</v>
      </c>
      <c r="BK129" s="232">
        <f>ROUND(I129*H129,2)</f>
        <v>0</v>
      </c>
      <c r="BL129" s="19" t="s">
        <v>145</v>
      </c>
      <c r="BM129" s="231" t="s">
        <v>971</v>
      </c>
    </row>
    <row r="130" s="2" customFormat="1">
      <c r="A130" s="40"/>
      <c r="B130" s="41"/>
      <c r="C130" s="42"/>
      <c r="D130" s="233" t="s">
        <v>147</v>
      </c>
      <c r="E130" s="42"/>
      <c r="F130" s="234" t="s">
        <v>972</v>
      </c>
      <c r="G130" s="42"/>
      <c r="H130" s="42"/>
      <c r="I130" s="138"/>
      <c r="J130" s="42"/>
      <c r="K130" s="42"/>
      <c r="L130" s="46"/>
      <c r="M130" s="235"/>
      <c r="N130" s="23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147</v>
      </c>
      <c r="AU130" s="19" t="s">
        <v>84</v>
      </c>
    </row>
    <row r="131" s="2" customFormat="1" ht="16.5" customHeight="1">
      <c r="A131" s="40"/>
      <c r="B131" s="41"/>
      <c r="C131" s="220" t="s">
        <v>8</v>
      </c>
      <c r="D131" s="220" t="s">
        <v>140</v>
      </c>
      <c r="E131" s="221" t="s">
        <v>973</v>
      </c>
      <c r="F131" s="222" t="s">
        <v>974</v>
      </c>
      <c r="G131" s="223" t="s">
        <v>143</v>
      </c>
      <c r="H131" s="224">
        <v>2</v>
      </c>
      <c r="I131" s="225"/>
      <c r="J131" s="226">
        <f>ROUND(I131*H131,2)</f>
        <v>0</v>
      </c>
      <c r="K131" s="222" t="s">
        <v>144</v>
      </c>
      <c r="L131" s="46"/>
      <c r="M131" s="227" t="s">
        <v>28</v>
      </c>
      <c r="N131" s="228" t="s">
        <v>45</v>
      </c>
      <c r="O131" s="86"/>
      <c r="P131" s="229">
        <f>O131*H131</f>
        <v>0</v>
      </c>
      <c r="Q131" s="229">
        <v>5.0000000000000002E-05</v>
      </c>
      <c r="R131" s="229">
        <f>Q131*H131</f>
        <v>0.00010000000000000001</v>
      </c>
      <c r="S131" s="229">
        <v>0</v>
      </c>
      <c r="T131" s="23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1" t="s">
        <v>145</v>
      </c>
      <c r="AT131" s="231" t="s">
        <v>140</v>
      </c>
      <c r="AU131" s="231" t="s">
        <v>84</v>
      </c>
      <c r="AY131" s="19" t="s">
        <v>137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9" t="s">
        <v>82</v>
      </c>
      <c r="BK131" s="232">
        <f>ROUND(I131*H131,2)</f>
        <v>0</v>
      </c>
      <c r="BL131" s="19" t="s">
        <v>145</v>
      </c>
      <c r="BM131" s="231" t="s">
        <v>975</v>
      </c>
    </row>
    <row r="132" s="2" customFormat="1">
      <c r="A132" s="40"/>
      <c r="B132" s="41"/>
      <c r="C132" s="42"/>
      <c r="D132" s="233" t="s">
        <v>147</v>
      </c>
      <c r="E132" s="42"/>
      <c r="F132" s="234" t="s">
        <v>976</v>
      </c>
      <c r="G132" s="42"/>
      <c r="H132" s="42"/>
      <c r="I132" s="138"/>
      <c r="J132" s="42"/>
      <c r="K132" s="42"/>
      <c r="L132" s="46"/>
      <c r="M132" s="235"/>
      <c r="N132" s="236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147</v>
      </c>
      <c r="AU132" s="19" t="s">
        <v>84</v>
      </c>
    </row>
    <row r="133" s="13" customFormat="1">
      <c r="A133" s="13"/>
      <c r="B133" s="237"/>
      <c r="C133" s="238"/>
      <c r="D133" s="233" t="s">
        <v>149</v>
      </c>
      <c r="E133" s="239" t="s">
        <v>28</v>
      </c>
      <c r="F133" s="240" t="s">
        <v>977</v>
      </c>
      <c r="G133" s="238"/>
      <c r="H133" s="239" t="s">
        <v>28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149</v>
      </c>
      <c r="AU133" s="246" t="s">
        <v>84</v>
      </c>
      <c r="AV133" s="13" t="s">
        <v>82</v>
      </c>
      <c r="AW133" s="13" t="s">
        <v>35</v>
      </c>
      <c r="AX133" s="13" t="s">
        <v>74</v>
      </c>
      <c r="AY133" s="246" t="s">
        <v>137</v>
      </c>
    </row>
    <row r="134" s="14" customFormat="1">
      <c r="A134" s="14"/>
      <c r="B134" s="247"/>
      <c r="C134" s="248"/>
      <c r="D134" s="233" t="s">
        <v>149</v>
      </c>
      <c r="E134" s="249" t="s">
        <v>28</v>
      </c>
      <c r="F134" s="250" t="s">
        <v>84</v>
      </c>
      <c r="G134" s="248"/>
      <c r="H134" s="251">
        <v>2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149</v>
      </c>
      <c r="AU134" s="257" t="s">
        <v>84</v>
      </c>
      <c r="AV134" s="14" t="s">
        <v>84</v>
      </c>
      <c r="AW134" s="14" t="s">
        <v>35</v>
      </c>
      <c r="AX134" s="14" t="s">
        <v>82</v>
      </c>
      <c r="AY134" s="257" t="s">
        <v>137</v>
      </c>
    </row>
    <row r="135" s="2" customFormat="1" ht="16.5" customHeight="1">
      <c r="A135" s="40"/>
      <c r="B135" s="41"/>
      <c r="C135" s="280" t="s">
        <v>145</v>
      </c>
      <c r="D135" s="280" t="s">
        <v>465</v>
      </c>
      <c r="E135" s="281" t="s">
        <v>978</v>
      </c>
      <c r="F135" s="282" t="s">
        <v>979</v>
      </c>
      <c r="G135" s="283" t="s">
        <v>143</v>
      </c>
      <c r="H135" s="284">
        <v>2</v>
      </c>
      <c r="I135" s="285"/>
      <c r="J135" s="286">
        <f>ROUND(I135*H135,2)</f>
        <v>0</v>
      </c>
      <c r="K135" s="282" t="s">
        <v>28</v>
      </c>
      <c r="L135" s="287"/>
      <c r="M135" s="288" t="s">
        <v>28</v>
      </c>
      <c r="N135" s="289" t="s">
        <v>45</v>
      </c>
      <c r="O135" s="86"/>
      <c r="P135" s="229">
        <f>O135*H135</f>
        <v>0</v>
      </c>
      <c r="Q135" s="229">
        <v>0.00025000000000000001</v>
      </c>
      <c r="R135" s="229">
        <f>Q135*H135</f>
        <v>0.00050000000000000001</v>
      </c>
      <c r="S135" s="229">
        <v>0</v>
      </c>
      <c r="T135" s="23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1" t="s">
        <v>369</v>
      </c>
      <c r="AT135" s="231" t="s">
        <v>465</v>
      </c>
      <c r="AU135" s="231" t="s">
        <v>84</v>
      </c>
      <c r="AY135" s="19" t="s">
        <v>137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9" t="s">
        <v>82</v>
      </c>
      <c r="BK135" s="232">
        <f>ROUND(I135*H135,2)</f>
        <v>0</v>
      </c>
      <c r="BL135" s="19" t="s">
        <v>145</v>
      </c>
      <c r="BM135" s="231" t="s">
        <v>980</v>
      </c>
    </row>
    <row r="136" s="2" customFormat="1">
      <c r="A136" s="40"/>
      <c r="B136" s="41"/>
      <c r="C136" s="42"/>
      <c r="D136" s="233" t="s">
        <v>147</v>
      </c>
      <c r="E136" s="42"/>
      <c r="F136" s="234" t="s">
        <v>979</v>
      </c>
      <c r="G136" s="42"/>
      <c r="H136" s="42"/>
      <c r="I136" s="138"/>
      <c r="J136" s="42"/>
      <c r="K136" s="42"/>
      <c r="L136" s="46"/>
      <c r="M136" s="235"/>
      <c r="N136" s="236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147</v>
      </c>
      <c r="AU136" s="19" t="s">
        <v>84</v>
      </c>
    </row>
    <row r="137" s="2" customFormat="1" ht="16.5" customHeight="1">
      <c r="A137" s="40"/>
      <c r="B137" s="41"/>
      <c r="C137" s="220" t="s">
        <v>281</v>
      </c>
      <c r="D137" s="220" t="s">
        <v>140</v>
      </c>
      <c r="E137" s="221" t="s">
        <v>981</v>
      </c>
      <c r="F137" s="222" t="s">
        <v>982</v>
      </c>
      <c r="G137" s="223" t="s">
        <v>266</v>
      </c>
      <c r="H137" s="224">
        <v>1</v>
      </c>
      <c r="I137" s="225"/>
      <c r="J137" s="226">
        <f>ROUND(I137*H137,2)</f>
        <v>0</v>
      </c>
      <c r="K137" s="222" t="s">
        <v>144</v>
      </c>
      <c r="L137" s="46"/>
      <c r="M137" s="227" t="s">
        <v>28</v>
      </c>
      <c r="N137" s="228" t="s">
        <v>45</v>
      </c>
      <c r="O137" s="86"/>
      <c r="P137" s="229">
        <f>O137*H137</f>
        <v>0</v>
      </c>
      <c r="Q137" s="229">
        <v>0.00040000000000000002</v>
      </c>
      <c r="R137" s="229">
        <f>Q137*H137</f>
        <v>0.00040000000000000002</v>
      </c>
      <c r="S137" s="229">
        <v>0</v>
      </c>
      <c r="T137" s="23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1" t="s">
        <v>145</v>
      </c>
      <c r="AT137" s="231" t="s">
        <v>140</v>
      </c>
      <c r="AU137" s="231" t="s">
        <v>84</v>
      </c>
      <c r="AY137" s="19" t="s">
        <v>137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9" t="s">
        <v>82</v>
      </c>
      <c r="BK137" s="232">
        <f>ROUND(I137*H137,2)</f>
        <v>0</v>
      </c>
      <c r="BL137" s="19" t="s">
        <v>145</v>
      </c>
      <c r="BM137" s="231" t="s">
        <v>983</v>
      </c>
    </row>
    <row r="138" s="2" customFormat="1">
      <c r="A138" s="40"/>
      <c r="B138" s="41"/>
      <c r="C138" s="42"/>
      <c r="D138" s="233" t="s">
        <v>147</v>
      </c>
      <c r="E138" s="42"/>
      <c r="F138" s="234" t="s">
        <v>984</v>
      </c>
      <c r="G138" s="42"/>
      <c r="H138" s="42"/>
      <c r="I138" s="138"/>
      <c r="J138" s="42"/>
      <c r="K138" s="42"/>
      <c r="L138" s="46"/>
      <c r="M138" s="235"/>
      <c r="N138" s="236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147</v>
      </c>
      <c r="AU138" s="19" t="s">
        <v>84</v>
      </c>
    </row>
    <row r="139" s="2" customFormat="1" ht="16.5" customHeight="1">
      <c r="A139" s="40"/>
      <c r="B139" s="41"/>
      <c r="C139" s="220" t="s">
        <v>288</v>
      </c>
      <c r="D139" s="220" t="s">
        <v>140</v>
      </c>
      <c r="E139" s="221" t="s">
        <v>985</v>
      </c>
      <c r="F139" s="222" t="s">
        <v>986</v>
      </c>
      <c r="G139" s="223" t="s">
        <v>266</v>
      </c>
      <c r="H139" s="224">
        <v>1</v>
      </c>
      <c r="I139" s="225"/>
      <c r="J139" s="226">
        <f>ROUND(I139*H139,2)</f>
        <v>0</v>
      </c>
      <c r="K139" s="222" t="s">
        <v>144</v>
      </c>
      <c r="L139" s="46"/>
      <c r="M139" s="227" t="s">
        <v>28</v>
      </c>
      <c r="N139" s="228" t="s">
        <v>45</v>
      </c>
      <c r="O139" s="86"/>
      <c r="P139" s="229">
        <f>O139*H139</f>
        <v>0</v>
      </c>
      <c r="Q139" s="229">
        <v>1.0000000000000001E-05</v>
      </c>
      <c r="R139" s="229">
        <f>Q139*H139</f>
        <v>1.0000000000000001E-05</v>
      </c>
      <c r="S139" s="229">
        <v>0</v>
      </c>
      <c r="T139" s="23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1" t="s">
        <v>145</v>
      </c>
      <c r="AT139" s="231" t="s">
        <v>140</v>
      </c>
      <c r="AU139" s="231" t="s">
        <v>84</v>
      </c>
      <c r="AY139" s="19" t="s">
        <v>137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9" t="s">
        <v>82</v>
      </c>
      <c r="BK139" s="232">
        <f>ROUND(I139*H139,2)</f>
        <v>0</v>
      </c>
      <c r="BL139" s="19" t="s">
        <v>145</v>
      </c>
      <c r="BM139" s="231" t="s">
        <v>987</v>
      </c>
    </row>
    <row r="140" s="2" customFormat="1">
      <c r="A140" s="40"/>
      <c r="B140" s="41"/>
      <c r="C140" s="42"/>
      <c r="D140" s="233" t="s">
        <v>147</v>
      </c>
      <c r="E140" s="42"/>
      <c r="F140" s="234" t="s">
        <v>988</v>
      </c>
      <c r="G140" s="42"/>
      <c r="H140" s="42"/>
      <c r="I140" s="138"/>
      <c r="J140" s="42"/>
      <c r="K140" s="42"/>
      <c r="L140" s="46"/>
      <c r="M140" s="235"/>
      <c r="N140" s="236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147</v>
      </c>
      <c r="AU140" s="19" t="s">
        <v>84</v>
      </c>
    </row>
    <row r="141" s="2" customFormat="1" ht="16.5" customHeight="1">
      <c r="A141" s="40"/>
      <c r="B141" s="41"/>
      <c r="C141" s="220" t="s">
        <v>293</v>
      </c>
      <c r="D141" s="220" t="s">
        <v>140</v>
      </c>
      <c r="E141" s="221" t="s">
        <v>989</v>
      </c>
      <c r="F141" s="222" t="s">
        <v>990</v>
      </c>
      <c r="G141" s="223" t="s">
        <v>410</v>
      </c>
      <c r="H141" s="224">
        <v>0.002</v>
      </c>
      <c r="I141" s="225"/>
      <c r="J141" s="226">
        <f>ROUND(I141*H141,2)</f>
        <v>0</v>
      </c>
      <c r="K141" s="222" t="s">
        <v>144</v>
      </c>
      <c r="L141" s="46"/>
      <c r="M141" s="227" t="s">
        <v>28</v>
      </c>
      <c r="N141" s="228" t="s">
        <v>45</v>
      </c>
      <c r="O141" s="86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1" t="s">
        <v>145</v>
      </c>
      <c r="AT141" s="231" t="s">
        <v>140</v>
      </c>
      <c r="AU141" s="231" t="s">
        <v>84</v>
      </c>
      <c r="AY141" s="19" t="s">
        <v>137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9" t="s">
        <v>82</v>
      </c>
      <c r="BK141" s="232">
        <f>ROUND(I141*H141,2)</f>
        <v>0</v>
      </c>
      <c r="BL141" s="19" t="s">
        <v>145</v>
      </c>
      <c r="BM141" s="231" t="s">
        <v>991</v>
      </c>
    </row>
    <row r="142" s="2" customFormat="1">
      <c r="A142" s="40"/>
      <c r="B142" s="41"/>
      <c r="C142" s="42"/>
      <c r="D142" s="233" t="s">
        <v>147</v>
      </c>
      <c r="E142" s="42"/>
      <c r="F142" s="234" t="s">
        <v>992</v>
      </c>
      <c r="G142" s="42"/>
      <c r="H142" s="42"/>
      <c r="I142" s="138"/>
      <c r="J142" s="42"/>
      <c r="K142" s="42"/>
      <c r="L142" s="46"/>
      <c r="M142" s="235"/>
      <c r="N142" s="236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147</v>
      </c>
      <c r="AU142" s="19" t="s">
        <v>84</v>
      </c>
    </row>
    <row r="143" s="12" customFormat="1" ht="22.8" customHeight="1">
      <c r="A143" s="12"/>
      <c r="B143" s="204"/>
      <c r="C143" s="205"/>
      <c r="D143" s="206" t="s">
        <v>73</v>
      </c>
      <c r="E143" s="218" t="s">
        <v>993</v>
      </c>
      <c r="F143" s="218" t="s">
        <v>994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SUM(P144:P167)</f>
        <v>0</v>
      </c>
      <c r="Q143" s="212"/>
      <c r="R143" s="213">
        <f>SUM(R144:R167)</f>
        <v>0.01499</v>
      </c>
      <c r="S143" s="212"/>
      <c r="T143" s="214">
        <f>SUM(T144:T167)</f>
        <v>0.021870000000000001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84</v>
      </c>
      <c r="AT143" s="216" t="s">
        <v>73</v>
      </c>
      <c r="AU143" s="216" t="s">
        <v>82</v>
      </c>
      <c r="AY143" s="215" t="s">
        <v>137</v>
      </c>
      <c r="BK143" s="217">
        <f>SUM(BK144:BK167)</f>
        <v>0</v>
      </c>
    </row>
    <row r="144" s="2" customFormat="1" ht="16.5" customHeight="1">
      <c r="A144" s="40"/>
      <c r="B144" s="41"/>
      <c r="C144" s="220" t="s">
        <v>297</v>
      </c>
      <c r="D144" s="220" t="s">
        <v>140</v>
      </c>
      <c r="E144" s="221" t="s">
        <v>995</v>
      </c>
      <c r="F144" s="222" t="s">
        <v>996</v>
      </c>
      <c r="G144" s="223" t="s">
        <v>997</v>
      </c>
      <c r="H144" s="224">
        <v>1</v>
      </c>
      <c r="I144" s="225"/>
      <c r="J144" s="226">
        <f>ROUND(I144*H144,2)</f>
        <v>0</v>
      </c>
      <c r="K144" s="222" t="s">
        <v>144</v>
      </c>
      <c r="L144" s="46"/>
      <c r="M144" s="227" t="s">
        <v>28</v>
      </c>
      <c r="N144" s="228" t="s">
        <v>45</v>
      </c>
      <c r="O144" s="86"/>
      <c r="P144" s="229">
        <f>O144*H144</f>
        <v>0</v>
      </c>
      <c r="Q144" s="229">
        <v>0</v>
      </c>
      <c r="R144" s="229">
        <f>Q144*H144</f>
        <v>0</v>
      </c>
      <c r="S144" s="229">
        <v>0.019460000000000002</v>
      </c>
      <c r="T144" s="230">
        <f>S144*H144</f>
        <v>0.019460000000000002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1" t="s">
        <v>145</v>
      </c>
      <c r="AT144" s="231" t="s">
        <v>140</v>
      </c>
      <c r="AU144" s="231" t="s">
        <v>84</v>
      </c>
      <c r="AY144" s="19" t="s">
        <v>137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9" t="s">
        <v>82</v>
      </c>
      <c r="BK144" s="232">
        <f>ROUND(I144*H144,2)</f>
        <v>0</v>
      </c>
      <c r="BL144" s="19" t="s">
        <v>145</v>
      </c>
      <c r="BM144" s="231" t="s">
        <v>998</v>
      </c>
    </row>
    <row r="145" s="2" customFormat="1">
      <c r="A145" s="40"/>
      <c r="B145" s="41"/>
      <c r="C145" s="42"/>
      <c r="D145" s="233" t="s">
        <v>147</v>
      </c>
      <c r="E145" s="42"/>
      <c r="F145" s="234" t="s">
        <v>999</v>
      </c>
      <c r="G145" s="42"/>
      <c r="H145" s="42"/>
      <c r="I145" s="138"/>
      <c r="J145" s="42"/>
      <c r="K145" s="42"/>
      <c r="L145" s="46"/>
      <c r="M145" s="235"/>
      <c r="N145" s="236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147</v>
      </c>
      <c r="AU145" s="19" t="s">
        <v>84</v>
      </c>
    </row>
    <row r="146" s="2" customFormat="1" ht="16.5" customHeight="1">
      <c r="A146" s="40"/>
      <c r="B146" s="41"/>
      <c r="C146" s="220" t="s">
        <v>7</v>
      </c>
      <c r="D146" s="220" t="s">
        <v>140</v>
      </c>
      <c r="E146" s="221" t="s">
        <v>1000</v>
      </c>
      <c r="F146" s="222" t="s">
        <v>1001</v>
      </c>
      <c r="G146" s="223" t="s">
        <v>997</v>
      </c>
      <c r="H146" s="224">
        <v>1</v>
      </c>
      <c r="I146" s="225"/>
      <c r="J146" s="226">
        <f>ROUND(I146*H146,2)</f>
        <v>0</v>
      </c>
      <c r="K146" s="222" t="s">
        <v>144</v>
      </c>
      <c r="L146" s="46"/>
      <c r="M146" s="227" t="s">
        <v>28</v>
      </c>
      <c r="N146" s="228" t="s">
        <v>45</v>
      </c>
      <c r="O146" s="86"/>
      <c r="P146" s="229">
        <f>O146*H146</f>
        <v>0</v>
      </c>
      <c r="Q146" s="229">
        <v>0</v>
      </c>
      <c r="R146" s="229">
        <f>Q146*H146</f>
        <v>0</v>
      </c>
      <c r="S146" s="229">
        <v>0.00156</v>
      </c>
      <c r="T146" s="230">
        <f>S146*H146</f>
        <v>0.00156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1" t="s">
        <v>145</v>
      </c>
      <c r="AT146" s="231" t="s">
        <v>140</v>
      </c>
      <c r="AU146" s="231" t="s">
        <v>84</v>
      </c>
      <c r="AY146" s="19" t="s">
        <v>137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9" t="s">
        <v>82</v>
      </c>
      <c r="BK146" s="232">
        <f>ROUND(I146*H146,2)</f>
        <v>0</v>
      </c>
      <c r="BL146" s="19" t="s">
        <v>145</v>
      </c>
      <c r="BM146" s="231" t="s">
        <v>1002</v>
      </c>
    </row>
    <row r="147" s="2" customFormat="1">
      <c r="A147" s="40"/>
      <c r="B147" s="41"/>
      <c r="C147" s="42"/>
      <c r="D147" s="233" t="s">
        <v>147</v>
      </c>
      <c r="E147" s="42"/>
      <c r="F147" s="234" t="s">
        <v>1003</v>
      </c>
      <c r="G147" s="42"/>
      <c r="H147" s="42"/>
      <c r="I147" s="138"/>
      <c r="J147" s="42"/>
      <c r="K147" s="42"/>
      <c r="L147" s="46"/>
      <c r="M147" s="235"/>
      <c r="N147" s="236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147</v>
      </c>
      <c r="AU147" s="19" t="s">
        <v>84</v>
      </c>
    </row>
    <row r="148" s="2" customFormat="1" ht="16.5" customHeight="1">
      <c r="A148" s="40"/>
      <c r="B148" s="41"/>
      <c r="C148" s="220" t="s">
        <v>307</v>
      </c>
      <c r="D148" s="220" t="s">
        <v>140</v>
      </c>
      <c r="E148" s="221" t="s">
        <v>1004</v>
      </c>
      <c r="F148" s="222" t="s">
        <v>1005</v>
      </c>
      <c r="G148" s="223" t="s">
        <v>143</v>
      </c>
      <c r="H148" s="224">
        <v>1</v>
      </c>
      <c r="I148" s="225"/>
      <c r="J148" s="226">
        <f>ROUND(I148*H148,2)</f>
        <v>0</v>
      </c>
      <c r="K148" s="222" t="s">
        <v>144</v>
      </c>
      <c r="L148" s="46"/>
      <c r="M148" s="227" t="s">
        <v>28</v>
      </c>
      <c r="N148" s="228" t="s">
        <v>45</v>
      </c>
      <c r="O148" s="86"/>
      <c r="P148" s="229">
        <f>O148*H148</f>
        <v>0</v>
      </c>
      <c r="Q148" s="229">
        <v>0</v>
      </c>
      <c r="R148" s="229">
        <f>Q148*H148</f>
        <v>0</v>
      </c>
      <c r="S148" s="229">
        <v>0.00084999999999999995</v>
      </c>
      <c r="T148" s="230">
        <f>S148*H148</f>
        <v>0.00084999999999999995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1" t="s">
        <v>145</v>
      </c>
      <c r="AT148" s="231" t="s">
        <v>140</v>
      </c>
      <c r="AU148" s="231" t="s">
        <v>84</v>
      </c>
      <c r="AY148" s="19" t="s">
        <v>137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9" t="s">
        <v>82</v>
      </c>
      <c r="BK148" s="232">
        <f>ROUND(I148*H148,2)</f>
        <v>0</v>
      </c>
      <c r="BL148" s="19" t="s">
        <v>145</v>
      </c>
      <c r="BM148" s="231" t="s">
        <v>1006</v>
      </c>
    </row>
    <row r="149" s="2" customFormat="1">
      <c r="A149" s="40"/>
      <c r="B149" s="41"/>
      <c r="C149" s="42"/>
      <c r="D149" s="233" t="s">
        <v>147</v>
      </c>
      <c r="E149" s="42"/>
      <c r="F149" s="234" t="s">
        <v>1007</v>
      </c>
      <c r="G149" s="42"/>
      <c r="H149" s="42"/>
      <c r="I149" s="138"/>
      <c r="J149" s="42"/>
      <c r="K149" s="42"/>
      <c r="L149" s="46"/>
      <c r="M149" s="235"/>
      <c r="N149" s="236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147</v>
      </c>
      <c r="AU149" s="19" t="s">
        <v>84</v>
      </c>
    </row>
    <row r="150" s="2" customFormat="1" ht="16.5" customHeight="1">
      <c r="A150" s="40"/>
      <c r="B150" s="41"/>
      <c r="C150" s="220" t="s">
        <v>312</v>
      </c>
      <c r="D150" s="220" t="s">
        <v>140</v>
      </c>
      <c r="E150" s="221" t="s">
        <v>1008</v>
      </c>
      <c r="F150" s="222" t="s">
        <v>1009</v>
      </c>
      <c r="G150" s="223" t="s">
        <v>997</v>
      </c>
      <c r="H150" s="224">
        <v>1</v>
      </c>
      <c r="I150" s="225"/>
      <c r="J150" s="226">
        <f>ROUND(I150*H150,2)</f>
        <v>0</v>
      </c>
      <c r="K150" s="222" t="s">
        <v>144</v>
      </c>
      <c r="L150" s="46"/>
      <c r="M150" s="227" t="s">
        <v>28</v>
      </c>
      <c r="N150" s="228" t="s">
        <v>45</v>
      </c>
      <c r="O150" s="86"/>
      <c r="P150" s="229">
        <f>O150*H150</f>
        <v>0</v>
      </c>
      <c r="Q150" s="229">
        <v>0.01197</v>
      </c>
      <c r="R150" s="229">
        <f>Q150*H150</f>
        <v>0.01197</v>
      </c>
      <c r="S150" s="229">
        <v>0</v>
      </c>
      <c r="T150" s="230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1" t="s">
        <v>145</v>
      </c>
      <c r="AT150" s="231" t="s">
        <v>140</v>
      </c>
      <c r="AU150" s="231" t="s">
        <v>84</v>
      </c>
      <c r="AY150" s="19" t="s">
        <v>137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9" t="s">
        <v>82</v>
      </c>
      <c r="BK150" s="232">
        <f>ROUND(I150*H150,2)</f>
        <v>0</v>
      </c>
      <c r="BL150" s="19" t="s">
        <v>145</v>
      </c>
      <c r="BM150" s="231" t="s">
        <v>1010</v>
      </c>
    </row>
    <row r="151" s="2" customFormat="1">
      <c r="A151" s="40"/>
      <c r="B151" s="41"/>
      <c r="C151" s="42"/>
      <c r="D151" s="233" t="s">
        <v>147</v>
      </c>
      <c r="E151" s="42"/>
      <c r="F151" s="234" t="s">
        <v>1011</v>
      </c>
      <c r="G151" s="42"/>
      <c r="H151" s="42"/>
      <c r="I151" s="138"/>
      <c r="J151" s="42"/>
      <c r="K151" s="42"/>
      <c r="L151" s="46"/>
      <c r="M151" s="235"/>
      <c r="N151" s="23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147</v>
      </c>
      <c r="AU151" s="19" t="s">
        <v>84</v>
      </c>
    </row>
    <row r="152" s="2" customFormat="1" ht="16.5" customHeight="1">
      <c r="A152" s="40"/>
      <c r="B152" s="41"/>
      <c r="C152" s="220" t="s">
        <v>317</v>
      </c>
      <c r="D152" s="220" t="s">
        <v>140</v>
      </c>
      <c r="E152" s="221" t="s">
        <v>1012</v>
      </c>
      <c r="F152" s="222" t="s">
        <v>1013</v>
      </c>
      <c r="G152" s="223" t="s">
        <v>997</v>
      </c>
      <c r="H152" s="224">
        <v>1</v>
      </c>
      <c r="I152" s="225"/>
      <c r="J152" s="226">
        <f>ROUND(I152*H152,2)</f>
        <v>0</v>
      </c>
      <c r="K152" s="222" t="s">
        <v>144</v>
      </c>
      <c r="L152" s="46"/>
      <c r="M152" s="227" t="s">
        <v>28</v>
      </c>
      <c r="N152" s="228" t="s">
        <v>45</v>
      </c>
      <c r="O152" s="86"/>
      <c r="P152" s="229">
        <f>O152*H152</f>
        <v>0</v>
      </c>
      <c r="Q152" s="229">
        <v>0.0018</v>
      </c>
      <c r="R152" s="229">
        <f>Q152*H152</f>
        <v>0.0018</v>
      </c>
      <c r="S152" s="229">
        <v>0</v>
      </c>
      <c r="T152" s="23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1" t="s">
        <v>145</v>
      </c>
      <c r="AT152" s="231" t="s">
        <v>140</v>
      </c>
      <c r="AU152" s="231" t="s">
        <v>84</v>
      </c>
      <c r="AY152" s="19" t="s">
        <v>137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9" t="s">
        <v>82</v>
      </c>
      <c r="BK152" s="232">
        <f>ROUND(I152*H152,2)</f>
        <v>0</v>
      </c>
      <c r="BL152" s="19" t="s">
        <v>145</v>
      </c>
      <c r="BM152" s="231" t="s">
        <v>1014</v>
      </c>
    </row>
    <row r="153" s="2" customFormat="1">
      <c r="A153" s="40"/>
      <c r="B153" s="41"/>
      <c r="C153" s="42"/>
      <c r="D153" s="233" t="s">
        <v>147</v>
      </c>
      <c r="E153" s="42"/>
      <c r="F153" s="234" t="s">
        <v>1015</v>
      </c>
      <c r="G153" s="42"/>
      <c r="H153" s="42"/>
      <c r="I153" s="138"/>
      <c r="J153" s="42"/>
      <c r="K153" s="42"/>
      <c r="L153" s="46"/>
      <c r="M153" s="235"/>
      <c r="N153" s="23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147</v>
      </c>
      <c r="AU153" s="19" t="s">
        <v>84</v>
      </c>
    </row>
    <row r="154" s="2" customFormat="1" ht="16.5" customHeight="1">
      <c r="A154" s="40"/>
      <c r="B154" s="41"/>
      <c r="C154" s="220" t="s">
        <v>322</v>
      </c>
      <c r="D154" s="220" t="s">
        <v>140</v>
      </c>
      <c r="E154" s="221" t="s">
        <v>1016</v>
      </c>
      <c r="F154" s="222" t="s">
        <v>1017</v>
      </c>
      <c r="G154" s="223" t="s">
        <v>143</v>
      </c>
      <c r="H154" s="224">
        <v>1</v>
      </c>
      <c r="I154" s="225"/>
      <c r="J154" s="226">
        <f>ROUND(I154*H154,2)</f>
        <v>0</v>
      </c>
      <c r="K154" s="222" t="s">
        <v>144</v>
      </c>
      <c r="L154" s="46"/>
      <c r="M154" s="227" t="s">
        <v>28</v>
      </c>
      <c r="N154" s="228" t="s">
        <v>45</v>
      </c>
      <c r="O154" s="86"/>
      <c r="P154" s="229">
        <f>O154*H154</f>
        <v>0</v>
      </c>
      <c r="Q154" s="229">
        <v>0.00024000000000000001</v>
      </c>
      <c r="R154" s="229">
        <f>Q154*H154</f>
        <v>0.00024000000000000001</v>
      </c>
      <c r="S154" s="229">
        <v>0</v>
      </c>
      <c r="T154" s="23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1" t="s">
        <v>580</v>
      </c>
      <c r="AT154" s="231" t="s">
        <v>140</v>
      </c>
      <c r="AU154" s="231" t="s">
        <v>84</v>
      </c>
      <c r="AY154" s="19" t="s">
        <v>137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9" t="s">
        <v>82</v>
      </c>
      <c r="BK154" s="232">
        <f>ROUND(I154*H154,2)</f>
        <v>0</v>
      </c>
      <c r="BL154" s="19" t="s">
        <v>580</v>
      </c>
      <c r="BM154" s="231" t="s">
        <v>1018</v>
      </c>
    </row>
    <row r="155" s="2" customFormat="1">
      <c r="A155" s="40"/>
      <c r="B155" s="41"/>
      <c r="C155" s="42"/>
      <c r="D155" s="233" t="s">
        <v>147</v>
      </c>
      <c r="E155" s="42"/>
      <c r="F155" s="234" t="s">
        <v>1019</v>
      </c>
      <c r="G155" s="42"/>
      <c r="H155" s="42"/>
      <c r="I155" s="138"/>
      <c r="J155" s="42"/>
      <c r="K155" s="42"/>
      <c r="L155" s="46"/>
      <c r="M155" s="235"/>
      <c r="N155" s="23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147</v>
      </c>
      <c r="AU155" s="19" t="s">
        <v>84</v>
      </c>
    </row>
    <row r="156" s="2" customFormat="1" ht="16.5" customHeight="1">
      <c r="A156" s="40"/>
      <c r="B156" s="41"/>
      <c r="C156" s="220" t="s">
        <v>329</v>
      </c>
      <c r="D156" s="220" t="s">
        <v>140</v>
      </c>
      <c r="E156" s="221" t="s">
        <v>1020</v>
      </c>
      <c r="F156" s="222" t="s">
        <v>1021</v>
      </c>
      <c r="G156" s="223" t="s">
        <v>143</v>
      </c>
      <c r="H156" s="224">
        <v>1</v>
      </c>
      <c r="I156" s="225"/>
      <c r="J156" s="226">
        <f>ROUND(I156*H156,2)</f>
        <v>0</v>
      </c>
      <c r="K156" s="222" t="s">
        <v>144</v>
      </c>
      <c r="L156" s="46"/>
      <c r="M156" s="227" t="s">
        <v>28</v>
      </c>
      <c r="N156" s="228" t="s">
        <v>45</v>
      </c>
      <c r="O156" s="86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1" t="s">
        <v>145</v>
      </c>
      <c r="AT156" s="231" t="s">
        <v>140</v>
      </c>
      <c r="AU156" s="231" t="s">
        <v>84</v>
      </c>
      <c r="AY156" s="19" t="s">
        <v>137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9" t="s">
        <v>82</v>
      </c>
      <c r="BK156" s="232">
        <f>ROUND(I156*H156,2)</f>
        <v>0</v>
      </c>
      <c r="BL156" s="19" t="s">
        <v>145</v>
      </c>
      <c r="BM156" s="231" t="s">
        <v>1022</v>
      </c>
    </row>
    <row r="157" s="2" customFormat="1">
      <c r="A157" s="40"/>
      <c r="B157" s="41"/>
      <c r="C157" s="42"/>
      <c r="D157" s="233" t="s">
        <v>147</v>
      </c>
      <c r="E157" s="42"/>
      <c r="F157" s="234" t="s">
        <v>1023</v>
      </c>
      <c r="G157" s="42"/>
      <c r="H157" s="42"/>
      <c r="I157" s="138"/>
      <c r="J157" s="42"/>
      <c r="K157" s="42"/>
      <c r="L157" s="46"/>
      <c r="M157" s="235"/>
      <c r="N157" s="236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147</v>
      </c>
      <c r="AU157" s="19" t="s">
        <v>84</v>
      </c>
    </row>
    <row r="158" s="2" customFormat="1" ht="16.5" customHeight="1">
      <c r="A158" s="40"/>
      <c r="B158" s="41"/>
      <c r="C158" s="220" t="s">
        <v>335</v>
      </c>
      <c r="D158" s="220" t="s">
        <v>140</v>
      </c>
      <c r="E158" s="221" t="s">
        <v>1024</v>
      </c>
      <c r="F158" s="222" t="s">
        <v>1025</v>
      </c>
      <c r="G158" s="223" t="s">
        <v>997</v>
      </c>
      <c r="H158" s="224">
        <v>2</v>
      </c>
      <c r="I158" s="225"/>
      <c r="J158" s="226">
        <f>ROUND(I158*H158,2)</f>
        <v>0</v>
      </c>
      <c r="K158" s="222" t="s">
        <v>144</v>
      </c>
      <c r="L158" s="46"/>
      <c r="M158" s="227" t="s">
        <v>28</v>
      </c>
      <c r="N158" s="228" t="s">
        <v>45</v>
      </c>
      <c r="O158" s="86"/>
      <c r="P158" s="229">
        <f>O158*H158</f>
        <v>0</v>
      </c>
      <c r="Q158" s="229">
        <v>0.00024000000000000001</v>
      </c>
      <c r="R158" s="229">
        <f>Q158*H158</f>
        <v>0.00048000000000000001</v>
      </c>
      <c r="S158" s="229">
        <v>0</v>
      </c>
      <c r="T158" s="230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1" t="s">
        <v>580</v>
      </c>
      <c r="AT158" s="231" t="s">
        <v>140</v>
      </c>
      <c r="AU158" s="231" t="s">
        <v>84</v>
      </c>
      <c r="AY158" s="19" t="s">
        <v>137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9" t="s">
        <v>82</v>
      </c>
      <c r="BK158" s="232">
        <f>ROUND(I158*H158,2)</f>
        <v>0</v>
      </c>
      <c r="BL158" s="19" t="s">
        <v>580</v>
      </c>
      <c r="BM158" s="231" t="s">
        <v>1026</v>
      </c>
    </row>
    <row r="159" s="2" customFormat="1">
      <c r="A159" s="40"/>
      <c r="B159" s="41"/>
      <c r="C159" s="42"/>
      <c r="D159" s="233" t="s">
        <v>147</v>
      </c>
      <c r="E159" s="42"/>
      <c r="F159" s="234" t="s">
        <v>1027</v>
      </c>
      <c r="G159" s="42"/>
      <c r="H159" s="42"/>
      <c r="I159" s="138"/>
      <c r="J159" s="42"/>
      <c r="K159" s="42"/>
      <c r="L159" s="46"/>
      <c r="M159" s="235"/>
      <c r="N159" s="236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147</v>
      </c>
      <c r="AU159" s="19" t="s">
        <v>84</v>
      </c>
    </row>
    <row r="160" s="13" customFormat="1">
      <c r="A160" s="13"/>
      <c r="B160" s="237"/>
      <c r="C160" s="238"/>
      <c r="D160" s="233" t="s">
        <v>149</v>
      </c>
      <c r="E160" s="239" t="s">
        <v>28</v>
      </c>
      <c r="F160" s="240" t="s">
        <v>1028</v>
      </c>
      <c r="G160" s="238"/>
      <c r="H160" s="239" t="s">
        <v>28</v>
      </c>
      <c r="I160" s="241"/>
      <c r="J160" s="238"/>
      <c r="K160" s="238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149</v>
      </c>
      <c r="AU160" s="246" t="s">
        <v>84</v>
      </c>
      <c r="AV160" s="13" t="s">
        <v>82</v>
      </c>
      <c r="AW160" s="13" t="s">
        <v>35</v>
      </c>
      <c r="AX160" s="13" t="s">
        <v>74</v>
      </c>
      <c r="AY160" s="246" t="s">
        <v>137</v>
      </c>
    </row>
    <row r="161" s="14" customFormat="1">
      <c r="A161" s="14"/>
      <c r="B161" s="247"/>
      <c r="C161" s="248"/>
      <c r="D161" s="233" t="s">
        <v>149</v>
      </c>
      <c r="E161" s="249" t="s">
        <v>28</v>
      </c>
      <c r="F161" s="250" t="s">
        <v>84</v>
      </c>
      <c r="G161" s="248"/>
      <c r="H161" s="251">
        <v>2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149</v>
      </c>
      <c r="AU161" s="257" t="s">
        <v>84</v>
      </c>
      <c r="AV161" s="14" t="s">
        <v>84</v>
      </c>
      <c r="AW161" s="14" t="s">
        <v>35</v>
      </c>
      <c r="AX161" s="14" t="s">
        <v>82</v>
      </c>
      <c r="AY161" s="257" t="s">
        <v>137</v>
      </c>
    </row>
    <row r="162" s="2" customFormat="1" ht="16.5" customHeight="1">
      <c r="A162" s="40"/>
      <c r="B162" s="41"/>
      <c r="C162" s="220" t="s">
        <v>342</v>
      </c>
      <c r="D162" s="220" t="s">
        <v>140</v>
      </c>
      <c r="E162" s="221" t="s">
        <v>1029</v>
      </c>
      <c r="F162" s="222" t="s">
        <v>1030</v>
      </c>
      <c r="G162" s="223" t="s">
        <v>1031</v>
      </c>
      <c r="H162" s="224">
        <v>2</v>
      </c>
      <c r="I162" s="225"/>
      <c r="J162" s="226">
        <f>ROUND(I162*H162,2)</f>
        <v>0</v>
      </c>
      <c r="K162" s="222" t="s">
        <v>144</v>
      </c>
      <c r="L162" s="46"/>
      <c r="M162" s="227" t="s">
        <v>28</v>
      </c>
      <c r="N162" s="228" t="s">
        <v>45</v>
      </c>
      <c r="O162" s="86"/>
      <c r="P162" s="229">
        <f>O162*H162</f>
        <v>0</v>
      </c>
      <c r="Q162" s="229">
        <v>0.00025000000000000001</v>
      </c>
      <c r="R162" s="229">
        <f>Q162*H162</f>
        <v>0.00050000000000000001</v>
      </c>
      <c r="S162" s="229">
        <v>0</v>
      </c>
      <c r="T162" s="230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1" t="s">
        <v>580</v>
      </c>
      <c r="AT162" s="231" t="s">
        <v>140</v>
      </c>
      <c r="AU162" s="231" t="s">
        <v>84</v>
      </c>
      <c r="AY162" s="19" t="s">
        <v>137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9" t="s">
        <v>82</v>
      </c>
      <c r="BK162" s="232">
        <f>ROUND(I162*H162,2)</f>
        <v>0</v>
      </c>
      <c r="BL162" s="19" t="s">
        <v>580</v>
      </c>
      <c r="BM162" s="231" t="s">
        <v>1032</v>
      </c>
    </row>
    <row r="163" s="2" customFormat="1">
      <c r="A163" s="40"/>
      <c r="B163" s="41"/>
      <c r="C163" s="42"/>
      <c r="D163" s="233" t="s">
        <v>147</v>
      </c>
      <c r="E163" s="42"/>
      <c r="F163" s="234" t="s">
        <v>1033</v>
      </c>
      <c r="G163" s="42"/>
      <c r="H163" s="42"/>
      <c r="I163" s="138"/>
      <c r="J163" s="42"/>
      <c r="K163" s="42"/>
      <c r="L163" s="46"/>
      <c r="M163" s="235"/>
      <c r="N163" s="236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147</v>
      </c>
      <c r="AU163" s="19" t="s">
        <v>84</v>
      </c>
    </row>
    <row r="164" s="13" customFormat="1">
      <c r="A164" s="13"/>
      <c r="B164" s="237"/>
      <c r="C164" s="238"/>
      <c r="D164" s="233" t="s">
        <v>149</v>
      </c>
      <c r="E164" s="239" t="s">
        <v>28</v>
      </c>
      <c r="F164" s="240" t="s">
        <v>1028</v>
      </c>
      <c r="G164" s="238"/>
      <c r="H164" s="239" t="s">
        <v>28</v>
      </c>
      <c r="I164" s="241"/>
      <c r="J164" s="238"/>
      <c r="K164" s="238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149</v>
      </c>
      <c r="AU164" s="246" t="s">
        <v>84</v>
      </c>
      <c r="AV164" s="13" t="s">
        <v>82</v>
      </c>
      <c r="AW164" s="13" t="s">
        <v>35</v>
      </c>
      <c r="AX164" s="13" t="s">
        <v>74</v>
      </c>
      <c r="AY164" s="246" t="s">
        <v>137</v>
      </c>
    </row>
    <row r="165" s="14" customFormat="1">
      <c r="A165" s="14"/>
      <c r="B165" s="247"/>
      <c r="C165" s="248"/>
      <c r="D165" s="233" t="s">
        <v>149</v>
      </c>
      <c r="E165" s="249" t="s">
        <v>28</v>
      </c>
      <c r="F165" s="250" t="s">
        <v>84</v>
      </c>
      <c r="G165" s="248"/>
      <c r="H165" s="251">
        <v>2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149</v>
      </c>
      <c r="AU165" s="257" t="s">
        <v>84</v>
      </c>
      <c r="AV165" s="14" t="s">
        <v>84</v>
      </c>
      <c r="AW165" s="14" t="s">
        <v>35</v>
      </c>
      <c r="AX165" s="14" t="s">
        <v>82</v>
      </c>
      <c r="AY165" s="257" t="s">
        <v>137</v>
      </c>
    </row>
    <row r="166" s="2" customFormat="1" ht="16.5" customHeight="1">
      <c r="A166" s="40"/>
      <c r="B166" s="41"/>
      <c r="C166" s="220" t="s">
        <v>349</v>
      </c>
      <c r="D166" s="220" t="s">
        <v>140</v>
      </c>
      <c r="E166" s="221" t="s">
        <v>1034</v>
      </c>
      <c r="F166" s="222" t="s">
        <v>1035</v>
      </c>
      <c r="G166" s="223" t="s">
        <v>410</v>
      </c>
      <c r="H166" s="224">
        <v>0.014999999999999999</v>
      </c>
      <c r="I166" s="225"/>
      <c r="J166" s="226">
        <f>ROUND(I166*H166,2)</f>
        <v>0</v>
      </c>
      <c r="K166" s="222" t="s">
        <v>144</v>
      </c>
      <c r="L166" s="46"/>
      <c r="M166" s="227" t="s">
        <v>28</v>
      </c>
      <c r="N166" s="228" t="s">
        <v>45</v>
      </c>
      <c r="O166" s="86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1" t="s">
        <v>580</v>
      </c>
      <c r="AT166" s="231" t="s">
        <v>140</v>
      </c>
      <c r="AU166" s="231" t="s">
        <v>84</v>
      </c>
      <c r="AY166" s="19" t="s">
        <v>137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9" t="s">
        <v>82</v>
      </c>
      <c r="BK166" s="232">
        <f>ROUND(I166*H166,2)</f>
        <v>0</v>
      </c>
      <c r="BL166" s="19" t="s">
        <v>580</v>
      </c>
      <c r="BM166" s="231" t="s">
        <v>1036</v>
      </c>
    </row>
    <row r="167" s="2" customFormat="1">
      <c r="A167" s="40"/>
      <c r="B167" s="41"/>
      <c r="C167" s="42"/>
      <c r="D167" s="233" t="s">
        <v>147</v>
      </c>
      <c r="E167" s="42"/>
      <c r="F167" s="234" t="s">
        <v>1037</v>
      </c>
      <c r="G167" s="42"/>
      <c r="H167" s="42"/>
      <c r="I167" s="138"/>
      <c r="J167" s="42"/>
      <c r="K167" s="42"/>
      <c r="L167" s="46"/>
      <c r="M167" s="290"/>
      <c r="N167" s="291"/>
      <c r="O167" s="292"/>
      <c r="P167" s="292"/>
      <c r="Q167" s="292"/>
      <c r="R167" s="292"/>
      <c r="S167" s="292"/>
      <c r="T167" s="293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147</v>
      </c>
      <c r="AU167" s="19" t="s">
        <v>84</v>
      </c>
    </row>
    <row r="168" s="2" customFormat="1" ht="6.96" customHeight="1">
      <c r="A168" s="40"/>
      <c r="B168" s="61"/>
      <c r="C168" s="62"/>
      <c r="D168" s="62"/>
      <c r="E168" s="62"/>
      <c r="F168" s="62"/>
      <c r="G168" s="62"/>
      <c r="H168" s="62"/>
      <c r="I168" s="168"/>
      <c r="J168" s="62"/>
      <c r="K168" s="62"/>
      <c r="L168" s="46"/>
      <c r="M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</row>
  </sheetData>
  <sheetProtection sheet="1" autoFilter="0" formatColumns="0" formatRows="0" objects="1" scenarios="1" spinCount="100000" saltValue="nMGAhjPxfrvxKnAKFIpIv9u9N2gJ/TuRUagR6FlSM07J/tAgw2AuBXQ0QGWvJAObEe8MHLa6nEFazfaLlWuw1w==" hashValue="OkSkJ6t9GNhUjSyoH9ibSoPNcBa5mVAPYuyrVPbm3ya7hLB8+e6orW8a/v4hmjt6ci8jDjjBZHK+128Wil/mjw==" algorithmName="SHA-512" password="CC35"/>
  <autoFilter ref="C85:K16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96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ZŠ Libušina - 3.NP - Karlovy Vary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97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1038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21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28. 4. 2020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26</v>
      </c>
      <c r="E14" s="40"/>
      <c r="F14" s="40"/>
      <c r="G14" s="40"/>
      <c r="H14" s="40"/>
      <c r="I14" s="142" t="s">
        <v>27</v>
      </c>
      <c r="J14" s="141" t="str">
        <f>IF('Rekapitulace stavby'!AN10="","",'Rekapitulace stavby'!AN10)</f>
        <v/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tr">
        <f>IF('Rekapitulace stavby'!E11="","",'Rekapitulace stavby'!E11)</f>
        <v>Statutární město Karlovy Vary</v>
      </c>
      <c r="F15" s="40"/>
      <c r="G15" s="40"/>
      <c r="H15" s="40"/>
      <c r="I15" s="142" t="s">
        <v>30</v>
      </c>
      <c r="J15" s="141" t="str">
        <f>IF('Rekapitulace stavby'!AN11="","",'Rekapitulace stavby'!AN11)</f>
        <v/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27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30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27</v>
      </c>
      <c r="J20" s="141" t="s">
        <v>28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30</v>
      </c>
      <c r="J21" s="141" t="s">
        <v>28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27</v>
      </c>
      <c r="J23" s="141" t="s">
        <v>28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37</v>
      </c>
      <c r="F24" s="40"/>
      <c r="G24" s="40"/>
      <c r="H24" s="40"/>
      <c r="I24" s="142" t="s">
        <v>30</v>
      </c>
      <c r="J24" s="141" t="s">
        <v>28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28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ROUND(J87,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ROUND((SUM(BE87:BE167)),  2)</f>
        <v>0</v>
      </c>
      <c r="G33" s="40"/>
      <c r="H33" s="40"/>
      <c r="I33" s="157">
        <v>0.20999999999999999</v>
      </c>
      <c r="J33" s="156">
        <f>ROUND(((SUM(BE87:BE167))*I33),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ROUND((SUM(BF87:BF167)),  2)</f>
        <v>0</v>
      </c>
      <c r="G34" s="40"/>
      <c r="H34" s="40"/>
      <c r="I34" s="157">
        <v>0.14999999999999999</v>
      </c>
      <c r="J34" s="156">
        <f>ROUND(((SUM(BF87:BF167))*I34),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ROUND((SUM(BG87:BG167)),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ROUND((SUM(BH87:BH167)),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ROUND((SUM(BI87:BI167)),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ZŠ Libušina - 3.NP - Karlovy Vary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C - Silnoproud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Karlovy Vary</v>
      </c>
      <c r="G52" s="42"/>
      <c r="H52" s="42"/>
      <c r="I52" s="142" t="s">
        <v>24</v>
      </c>
      <c r="J52" s="74" t="str">
        <f>IF(J12="","",J12)</f>
        <v>28. 4. 2020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54.45" customHeight="1">
      <c r="A54" s="40"/>
      <c r="B54" s="41"/>
      <c r="C54" s="34" t="s">
        <v>26</v>
      </c>
      <c r="D54" s="42"/>
      <c r="E54" s="42"/>
      <c r="F54" s="29" t="str">
        <f>E15</f>
        <v>Statutární město Karlovy Vary</v>
      </c>
      <c r="G54" s="42"/>
      <c r="H54" s="42"/>
      <c r="I54" s="142" t="s">
        <v>33</v>
      </c>
      <c r="J54" s="38" t="str">
        <f>E21</f>
        <v>BPO spol. s r.o.,Lidická 1239,36317 OSTROV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Tomanová Ing.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100</v>
      </c>
      <c r="D57" s="174"/>
      <c r="E57" s="174"/>
      <c r="F57" s="174"/>
      <c r="G57" s="174"/>
      <c r="H57" s="174"/>
      <c r="I57" s="175"/>
      <c r="J57" s="176" t="s">
        <v>101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J87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78"/>
      <c r="C60" s="179"/>
      <c r="D60" s="180" t="s">
        <v>1039</v>
      </c>
      <c r="E60" s="181"/>
      <c r="F60" s="181"/>
      <c r="G60" s="181"/>
      <c r="H60" s="181"/>
      <c r="I60" s="182"/>
      <c r="J60" s="183">
        <f>J88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1040</v>
      </c>
      <c r="E61" s="188"/>
      <c r="F61" s="188"/>
      <c r="G61" s="188"/>
      <c r="H61" s="188"/>
      <c r="I61" s="189"/>
      <c r="J61" s="190">
        <f>J89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1041</v>
      </c>
      <c r="E62" s="188"/>
      <c r="F62" s="188"/>
      <c r="G62" s="188"/>
      <c r="H62" s="188"/>
      <c r="I62" s="189"/>
      <c r="J62" s="190">
        <f>J108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1042</v>
      </c>
      <c r="E63" s="188"/>
      <c r="F63" s="188"/>
      <c r="G63" s="188"/>
      <c r="H63" s="188"/>
      <c r="I63" s="189"/>
      <c r="J63" s="190">
        <f>J131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1043</v>
      </c>
      <c r="E64" s="188"/>
      <c r="F64" s="188"/>
      <c r="G64" s="188"/>
      <c r="H64" s="188"/>
      <c r="I64" s="189"/>
      <c r="J64" s="190">
        <f>J148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1044</v>
      </c>
      <c r="E65" s="188"/>
      <c r="F65" s="188"/>
      <c r="G65" s="188"/>
      <c r="H65" s="188"/>
      <c r="I65" s="189"/>
      <c r="J65" s="190">
        <f>J151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1045</v>
      </c>
      <c r="E66" s="188"/>
      <c r="F66" s="188"/>
      <c r="G66" s="188"/>
      <c r="H66" s="188"/>
      <c r="I66" s="189"/>
      <c r="J66" s="190">
        <f>J158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1046</v>
      </c>
      <c r="E67" s="188"/>
      <c r="F67" s="188"/>
      <c r="G67" s="188"/>
      <c r="H67" s="188"/>
      <c r="I67" s="189"/>
      <c r="J67" s="190">
        <f>J165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168"/>
      <c r="J69" s="62"/>
      <c r="K69" s="6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171"/>
      <c r="J73" s="64"/>
      <c r="K73" s="64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122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ZŠ Libušina - 3.NP - Karlovy Vary</v>
      </c>
      <c r="F77" s="34"/>
      <c r="G77" s="34"/>
      <c r="H77" s="34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97</v>
      </c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C - Silnoproud</v>
      </c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F12</f>
        <v>Karlovy Vary</v>
      </c>
      <c r="G81" s="42"/>
      <c r="H81" s="42"/>
      <c r="I81" s="142" t="s">
        <v>24</v>
      </c>
      <c r="J81" s="74" t="str">
        <f>IF(J12="","",J12)</f>
        <v>28. 4. 2020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54.45" customHeight="1">
      <c r="A83" s="40"/>
      <c r="B83" s="41"/>
      <c r="C83" s="34" t="s">
        <v>26</v>
      </c>
      <c r="D83" s="42"/>
      <c r="E83" s="42"/>
      <c r="F83" s="29" t="str">
        <f>E15</f>
        <v>Statutární město Karlovy Vary</v>
      </c>
      <c r="G83" s="42"/>
      <c r="H83" s="42"/>
      <c r="I83" s="142" t="s">
        <v>33</v>
      </c>
      <c r="J83" s="38" t="str">
        <f>E21</f>
        <v>BPO spol. s r.o.,Lidická 1239,36317 OSTROV</v>
      </c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IF(E18="","",E18)</f>
        <v>Vyplň údaj</v>
      </c>
      <c r="G84" s="42"/>
      <c r="H84" s="42"/>
      <c r="I84" s="142" t="s">
        <v>36</v>
      </c>
      <c r="J84" s="38" t="str">
        <f>E24</f>
        <v>Tomanová Ing.</v>
      </c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92"/>
      <c r="B86" s="193"/>
      <c r="C86" s="194" t="s">
        <v>123</v>
      </c>
      <c r="D86" s="195" t="s">
        <v>59</v>
      </c>
      <c r="E86" s="195" t="s">
        <v>55</v>
      </c>
      <c r="F86" s="195" t="s">
        <v>56</v>
      </c>
      <c r="G86" s="195" t="s">
        <v>124</v>
      </c>
      <c r="H86" s="195" t="s">
        <v>125</v>
      </c>
      <c r="I86" s="196" t="s">
        <v>126</v>
      </c>
      <c r="J86" s="195" t="s">
        <v>101</v>
      </c>
      <c r="K86" s="197" t="s">
        <v>127</v>
      </c>
      <c r="L86" s="198"/>
      <c r="M86" s="94" t="s">
        <v>28</v>
      </c>
      <c r="N86" s="95" t="s">
        <v>44</v>
      </c>
      <c r="O86" s="95" t="s">
        <v>128</v>
      </c>
      <c r="P86" s="95" t="s">
        <v>129</v>
      </c>
      <c r="Q86" s="95" t="s">
        <v>130</v>
      </c>
      <c r="R86" s="95" t="s">
        <v>131</v>
      </c>
      <c r="S86" s="95" t="s">
        <v>132</v>
      </c>
      <c r="T86" s="96" t="s">
        <v>133</v>
      </c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</row>
    <row r="87" s="2" customFormat="1" ht="22.8" customHeight="1">
      <c r="A87" s="40"/>
      <c r="B87" s="41"/>
      <c r="C87" s="101" t="s">
        <v>134</v>
      </c>
      <c r="D87" s="42"/>
      <c r="E87" s="42"/>
      <c r="F87" s="42"/>
      <c r="G87" s="42"/>
      <c r="H87" s="42"/>
      <c r="I87" s="138"/>
      <c r="J87" s="199">
        <f>BK87</f>
        <v>0</v>
      </c>
      <c r="K87" s="42"/>
      <c r="L87" s="46"/>
      <c r="M87" s="97"/>
      <c r="N87" s="200"/>
      <c r="O87" s="98"/>
      <c r="P87" s="201">
        <f>P88</f>
        <v>0</v>
      </c>
      <c r="Q87" s="98"/>
      <c r="R87" s="201">
        <f>R88</f>
        <v>0</v>
      </c>
      <c r="S87" s="98"/>
      <c r="T87" s="202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102</v>
      </c>
      <c r="BK87" s="203">
        <f>BK88</f>
        <v>0</v>
      </c>
    </row>
    <row r="88" s="12" customFormat="1" ht="25.92" customHeight="1">
      <c r="A88" s="12"/>
      <c r="B88" s="204"/>
      <c r="C88" s="205"/>
      <c r="D88" s="206" t="s">
        <v>73</v>
      </c>
      <c r="E88" s="207" t="s">
        <v>1047</v>
      </c>
      <c r="F88" s="207" t="s">
        <v>1048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P89+P108+P131+P148+P151+P158+P165</f>
        <v>0</v>
      </c>
      <c r="Q88" s="212"/>
      <c r="R88" s="213">
        <f>R89+R108+R131+R148+R151+R158+R165</f>
        <v>0</v>
      </c>
      <c r="S88" s="212"/>
      <c r="T88" s="214">
        <f>T89+T108+T131+T148+T151+T158+T165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5" t="s">
        <v>84</v>
      </c>
      <c r="AT88" s="216" t="s">
        <v>73</v>
      </c>
      <c r="AU88" s="216" t="s">
        <v>74</v>
      </c>
      <c r="AY88" s="215" t="s">
        <v>137</v>
      </c>
      <c r="BK88" s="217">
        <f>BK89+BK108+BK131+BK148+BK151+BK158+BK165</f>
        <v>0</v>
      </c>
    </row>
    <row r="89" s="12" customFormat="1" ht="22.8" customHeight="1">
      <c r="A89" s="12"/>
      <c r="B89" s="204"/>
      <c r="C89" s="205"/>
      <c r="D89" s="206" t="s">
        <v>73</v>
      </c>
      <c r="E89" s="218" t="s">
        <v>1049</v>
      </c>
      <c r="F89" s="218" t="s">
        <v>1050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SUM(P90:P107)</f>
        <v>0</v>
      </c>
      <c r="Q89" s="212"/>
      <c r="R89" s="213">
        <f>SUM(R90:R107)</f>
        <v>0</v>
      </c>
      <c r="S89" s="212"/>
      <c r="T89" s="214">
        <f>SUM(T90:T107)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5" t="s">
        <v>84</v>
      </c>
      <c r="AT89" s="216" t="s">
        <v>73</v>
      </c>
      <c r="AU89" s="216" t="s">
        <v>82</v>
      </c>
      <c r="AY89" s="215" t="s">
        <v>137</v>
      </c>
      <c r="BK89" s="217">
        <f>SUM(BK90:BK107)</f>
        <v>0</v>
      </c>
    </row>
    <row r="90" s="2" customFormat="1" ht="16.5" customHeight="1">
      <c r="A90" s="40"/>
      <c r="B90" s="41"/>
      <c r="C90" s="220" t="s">
        <v>82</v>
      </c>
      <c r="D90" s="220" t="s">
        <v>140</v>
      </c>
      <c r="E90" s="221" t="s">
        <v>1051</v>
      </c>
      <c r="F90" s="222" t="s">
        <v>1052</v>
      </c>
      <c r="G90" s="223" t="s">
        <v>266</v>
      </c>
      <c r="H90" s="224">
        <v>10</v>
      </c>
      <c r="I90" s="225"/>
      <c r="J90" s="226">
        <f>ROUND(I90*H90,2)</f>
        <v>0</v>
      </c>
      <c r="K90" s="222" t="s">
        <v>28</v>
      </c>
      <c r="L90" s="46"/>
      <c r="M90" s="227" t="s">
        <v>28</v>
      </c>
      <c r="N90" s="228" t="s">
        <v>45</v>
      </c>
      <c r="O90" s="8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1" t="s">
        <v>145</v>
      </c>
      <c r="AT90" s="231" t="s">
        <v>140</v>
      </c>
      <c r="AU90" s="231" t="s">
        <v>84</v>
      </c>
      <c r="AY90" s="19" t="s">
        <v>137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19" t="s">
        <v>82</v>
      </c>
      <c r="BK90" s="232">
        <f>ROUND(I90*H90,2)</f>
        <v>0</v>
      </c>
      <c r="BL90" s="19" t="s">
        <v>145</v>
      </c>
      <c r="BM90" s="231" t="s">
        <v>1053</v>
      </c>
    </row>
    <row r="91" s="2" customFormat="1">
      <c r="A91" s="40"/>
      <c r="B91" s="41"/>
      <c r="C91" s="42"/>
      <c r="D91" s="233" t="s">
        <v>147</v>
      </c>
      <c r="E91" s="42"/>
      <c r="F91" s="234" t="s">
        <v>1052</v>
      </c>
      <c r="G91" s="42"/>
      <c r="H91" s="42"/>
      <c r="I91" s="138"/>
      <c r="J91" s="42"/>
      <c r="K91" s="42"/>
      <c r="L91" s="46"/>
      <c r="M91" s="235"/>
      <c r="N91" s="236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147</v>
      </c>
      <c r="AU91" s="19" t="s">
        <v>84</v>
      </c>
    </row>
    <row r="92" s="2" customFormat="1" ht="16.5" customHeight="1">
      <c r="A92" s="40"/>
      <c r="B92" s="41"/>
      <c r="C92" s="280" t="s">
        <v>84</v>
      </c>
      <c r="D92" s="280" t="s">
        <v>465</v>
      </c>
      <c r="E92" s="281" t="s">
        <v>1054</v>
      </c>
      <c r="F92" s="282" t="s">
        <v>1055</v>
      </c>
      <c r="G92" s="283" t="s">
        <v>266</v>
      </c>
      <c r="H92" s="284">
        <v>10</v>
      </c>
      <c r="I92" s="285"/>
      <c r="J92" s="286">
        <f>ROUND(I92*H92,2)</f>
        <v>0</v>
      </c>
      <c r="K92" s="282" t="s">
        <v>28</v>
      </c>
      <c r="L92" s="287"/>
      <c r="M92" s="288" t="s">
        <v>28</v>
      </c>
      <c r="N92" s="289" t="s">
        <v>45</v>
      </c>
      <c r="O92" s="8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1" t="s">
        <v>369</v>
      </c>
      <c r="AT92" s="231" t="s">
        <v>465</v>
      </c>
      <c r="AU92" s="231" t="s">
        <v>84</v>
      </c>
      <c r="AY92" s="19" t="s">
        <v>137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19" t="s">
        <v>82</v>
      </c>
      <c r="BK92" s="232">
        <f>ROUND(I92*H92,2)</f>
        <v>0</v>
      </c>
      <c r="BL92" s="19" t="s">
        <v>145</v>
      </c>
      <c r="BM92" s="231" t="s">
        <v>1056</v>
      </c>
    </row>
    <row r="93" s="2" customFormat="1">
      <c r="A93" s="40"/>
      <c r="B93" s="41"/>
      <c r="C93" s="42"/>
      <c r="D93" s="233" t="s">
        <v>147</v>
      </c>
      <c r="E93" s="42"/>
      <c r="F93" s="234" t="s">
        <v>1055</v>
      </c>
      <c r="G93" s="42"/>
      <c r="H93" s="42"/>
      <c r="I93" s="138"/>
      <c r="J93" s="42"/>
      <c r="K93" s="42"/>
      <c r="L93" s="46"/>
      <c r="M93" s="235"/>
      <c r="N93" s="236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147</v>
      </c>
      <c r="AU93" s="19" t="s">
        <v>84</v>
      </c>
    </row>
    <row r="94" s="2" customFormat="1" ht="16.5" customHeight="1">
      <c r="A94" s="40"/>
      <c r="B94" s="41"/>
      <c r="C94" s="220" t="s">
        <v>164</v>
      </c>
      <c r="D94" s="220" t="s">
        <v>140</v>
      </c>
      <c r="E94" s="221" t="s">
        <v>1057</v>
      </c>
      <c r="F94" s="222" t="s">
        <v>1058</v>
      </c>
      <c r="G94" s="223" t="s">
        <v>266</v>
      </c>
      <c r="H94" s="224">
        <v>55</v>
      </c>
      <c r="I94" s="225"/>
      <c r="J94" s="226">
        <f>ROUND(I94*H94,2)</f>
        <v>0</v>
      </c>
      <c r="K94" s="222" t="s">
        <v>28</v>
      </c>
      <c r="L94" s="46"/>
      <c r="M94" s="227" t="s">
        <v>28</v>
      </c>
      <c r="N94" s="228" t="s">
        <v>45</v>
      </c>
      <c r="O94" s="8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1" t="s">
        <v>145</v>
      </c>
      <c r="AT94" s="231" t="s">
        <v>140</v>
      </c>
      <c r="AU94" s="231" t="s">
        <v>84</v>
      </c>
      <c r="AY94" s="19" t="s">
        <v>137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9" t="s">
        <v>82</v>
      </c>
      <c r="BK94" s="232">
        <f>ROUND(I94*H94,2)</f>
        <v>0</v>
      </c>
      <c r="BL94" s="19" t="s">
        <v>145</v>
      </c>
      <c r="BM94" s="231" t="s">
        <v>1059</v>
      </c>
    </row>
    <row r="95" s="2" customFormat="1">
      <c r="A95" s="40"/>
      <c r="B95" s="41"/>
      <c r="C95" s="42"/>
      <c r="D95" s="233" t="s">
        <v>147</v>
      </c>
      <c r="E95" s="42"/>
      <c r="F95" s="234" t="s">
        <v>1060</v>
      </c>
      <c r="G95" s="42"/>
      <c r="H95" s="42"/>
      <c r="I95" s="138"/>
      <c r="J95" s="42"/>
      <c r="K95" s="42"/>
      <c r="L95" s="46"/>
      <c r="M95" s="235"/>
      <c r="N95" s="23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147</v>
      </c>
      <c r="AU95" s="19" t="s">
        <v>84</v>
      </c>
    </row>
    <row r="96" s="2" customFormat="1" ht="16.5" customHeight="1">
      <c r="A96" s="40"/>
      <c r="B96" s="41"/>
      <c r="C96" s="280" t="s">
        <v>138</v>
      </c>
      <c r="D96" s="280" t="s">
        <v>465</v>
      </c>
      <c r="E96" s="281" t="s">
        <v>1061</v>
      </c>
      <c r="F96" s="282" t="s">
        <v>1062</v>
      </c>
      <c r="G96" s="283" t="s">
        <v>266</v>
      </c>
      <c r="H96" s="284">
        <v>55</v>
      </c>
      <c r="I96" s="285"/>
      <c r="J96" s="286">
        <f>ROUND(I96*H96,2)</f>
        <v>0</v>
      </c>
      <c r="K96" s="282" t="s">
        <v>28</v>
      </c>
      <c r="L96" s="287"/>
      <c r="M96" s="288" t="s">
        <v>28</v>
      </c>
      <c r="N96" s="289" t="s">
        <v>45</v>
      </c>
      <c r="O96" s="8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1" t="s">
        <v>369</v>
      </c>
      <c r="AT96" s="231" t="s">
        <v>465</v>
      </c>
      <c r="AU96" s="231" t="s">
        <v>84</v>
      </c>
      <c r="AY96" s="19" t="s">
        <v>137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19" t="s">
        <v>82</v>
      </c>
      <c r="BK96" s="232">
        <f>ROUND(I96*H96,2)</f>
        <v>0</v>
      </c>
      <c r="BL96" s="19" t="s">
        <v>145</v>
      </c>
      <c r="BM96" s="231" t="s">
        <v>1063</v>
      </c>
    </row>
    <row r="97" s="2" customFormat="1">
      <c r="A97" s="40"/>
      <c r="B97" s="41"/>
      <c r="C97" s="42"/>
      <c r="D97" s="233" t="s">
        <v>147</v>
      </c>
      <c r="E97" s="42"/>
      <c r="F97" s="234" t="s">
        <v>1062</v>
      </c>
      <c r="G97" s="42"/>
      <c r="H97" s="42"/>
      <c r="I97" s="138"/>
      <c r="J97" s="42"/>
      <c r="K97" s="42"/>
      <c r="L97" s="46"/>
      <c r="M97" s="235"/>
      <c r="N97" s="236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147</v>
      </c>
      <c r="AU97" s="19" t="s">
        <v>84</v>
      </c>
    </row>
    <row r="98" s="2" customFormat="1" ht="16.5" customHeight="1">
      <c r="A98" s="40"/>
      <c r="B98" s="41"/>
      <c r="C98" s="220" t="s">
        <v>179</v>
      </c>
      <c r="D98" s="220" t="s">
        <v>140</v>
      </c>
      <c r="E98" s="221" t="s">
        <v>1064</v>
      </c>
      <c r="F98" s="222" t="s">
        <v>1065</v>
      </c>
      <c r="G98" s="223" t="s">
        <v>266</v>
      </c>
      <c r="H98" s="224">
        <v>10</v>
      </c>
      <c r="I98" s="225"/>
      <c r="J98" s="226">
        <f>ROUND(I98*H98,2)</f>
        <v>0</v>
      </c>
      <c r="K98" s="222" t="s">
        <v>28</v>
      </c>
      <c r="L98" s="46"/>
      <c r="M98" s="227" t="s">
        <v>28</v>
      </c>
      <c r="N98" s="228" t="s">
        <v>45</v>
      </c>
      <c r="O98" s="8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1" t="s">
        <v>145</v>
      </c>
      <c r="AT98" s="231" t="s">
        <v>140</v>
      </c>
      <c r="AU98" s="231" t="s">
        <v>84</v>
      </c>
      <c r="AY98" s="19" t="s">
        <v>137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9" t="s">
        <v>82</v>
      </c>
      <c r="BK98" s="232">
        <f>ROUND(I98*H98,2)</f>
        <v>0</v>
      </c>
      <c r="BL98" s="19" t="s">
        <v>145</v>
      </c>
      <c r="BM98" s="231" t="s">
        <v>1066</v>
      </c>
    </row>
    <row r="99" s="2" customFormat="1">
      <c r="A99" s="40"/>
      <c r="B99" s="41"/>
      <c r="C99" s="42"/>
      <c r="D99" s="233" t="s">
        <v>147</v>
      </c>
      <c r="E99" s="42"/>
      <c r="F99" s="234" t="s">
        <v>1067</v>
      </c>
      <c r="G99" s="42"/>
      <c r="H99" s="42"/>
      <c r="I99" s="138"/>
      <c r="J99" s="42"/>
      <c r="K99" s="42"/>
      <c r="L99" s="46"/>
      <c r="M99" s="235"/>
      <c r="N99" s="23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147</v>
      </c>
      <c r="AU99" s="19" t="s">
        <v>84</v>
      </c>
    </row>
    <row r="100" s="2" customFormat="1" ht="16.5" customHeight="1">
      <c r="A100" s="40"/>
      <c r="B100" s="41"/>
      <c r="C100" s="280" t="s">
        <v>151</v>
      </c>
      <c r="D100" s="280" t="s">
        <v>465</v>
      </c>
      <c r="E100" s="281" t="s">
        <v>1068</v>
      </c>
      <c r="F100" s="282" t="s">
        <v>1069</v>
      </c>
      <c r="G100" s="283" t="s">
        <v>266</v>
      </c>
      <c r="H100" s="284">
        <v>10</v>
      </c>
      <c r="I100" s="285"/>
      <c r="J100" s="286">
        <f>ROUND(I100*H100,2)</f>
        <v>0</v>
      </c>
      <c r="K100" s="282" t="s">
        <v>28</v>
      </c>
      <c r="L100" s="287"/>
      <c r="M100" s="288" t="s">
        <v>28</v>
      </c>
      <c r="N100" s="289" t="s">
        <v>45</v>
      </c>
      <c r="O100" s="8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1" t="s">
        <v>369</v>
      </c>
      <c r="AT100" s="231" t="s">
        <v>465</v>
      </c>
      <c r="AU100" s="231" t="s">
        <v>84</v>
      </c>
      <c r="AY100" s="19" t="s">
        <v>137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9" t="s">
        <v>82</v>
      </c>
      <c r="BK100" s="232">
        <f>ROUND(I100*H100,2)</f>
        <v>0</v>
      </c>
      <c r="BL100" s="19" t="s">
        <v>145</v>
      </c>
      <c r="BM100" s="231" t="s">
        <v>1070</v>
      </c>
    </row>
    <row r="101" s="2" customFormat="1">
      <c r="A101" s="40"/>
      <c r="B101" s="41"/>
      <c r="C101" s="42"/>
      <c r="D101" s="233" t="s">
        <v>147</v>
      </c>
      <c r="E101" s="42"/>
      <c r="F101" s="234" t="s">
        <v>1071</v>
      </c>
      <c r="G101" s="42"/>
      <c r="H101" s="42"/>
      <c r="I101" s="138"/>
      <c r="J101" s="42"/>
      <c r="K101" s="42"/>
      <c r="L101" s="46"/>
      <c r="M101" s="235"/>
      <c r="N101" s="236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147</v>
      </c>
      <c r="AU101" s="19" t="s">
        <v>84</v>
      </c>
    </row>
    <row r="102" s="2" customFormat="1" ht="16.5" customHeight="1">
      <c r="A102" s="40"/>
      <c r="B102" s="41"/>
      <c r="C102" s="220" t="s">
        <v>194</v>
      </c>
      <c r="D102" s="220" t="s">
        <v>140</v>
      </c>
      <c r="E102" s="221" t="s">
        <v>1072</v>
      </c>
      <c r="F102" s="222" t="s">
        <v>1073</v>
      </c>
      <c r="G102" s="223" t="s">
        <v>1074</v>
      </c>
      <c r="H102" s="224">
        <v>8</v>
      </c>
      <c r="I102" s="225"/>
      <c r="J102" s="226">
        <f>ROUND(I102*H102,2)</f>
        <v>0</v>
      </c>
      <c r="K102" s="222" t="s">
        <v>28</v>
      </c>
      <c r="L102" s="46"/>
      <c r="M102" s="227" t="s">
        <v>28</v>
      </c>
      <c r="N102" s="228" t="s">
        <v>45</v>
      </c>
      <c r="O102" s="8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145</v>
      </c>
      <c r="AT102" s="231" t="s">
        <v>140</v>
      </c>
      <c r="AU102" s="231" t="s">
        <v>84</v>
      </c>
      <c r="AY102" s="19" t="s">
        <v>137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9" t="s">
        <v>82</v>
      </c>
      <c r="BK102" s="232">
        <f>ROUND(I102*H102,2)</f>
        <v>0</v>
      </c>
      <c r="BL102" s="19" t="s">
        <v>145</v>
      </c>
      <c r="BM102" s="231" t="s">
        <v>1075</v>
      </c>
    </row>
    <row r="103" s="2" customFormat="1">
      <c r="A103" s="40"/>
      <c r="B103" s="41"/>
      <c r="C103" s="42"/>
      <c r="D103" s="233" t="s">
        <v>147</v>
      </c>
      <c r="E103" s="42"/>
      <c r="F103" s="234" t="s">
        <v>1076</v>
      </c>
      <c r="G103" s="42"/>
      <c r="H103" s="42"/>
      <c r="I103" s="138"/>
      <c r="J103" s="42"/>
      <c r="K103" s="42"/>
      <c r="L103" s="46"/>
      <c r="M103" s="235"/>
      <c r="N103" s="23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147</v>
      </c>
      <c r="AU103" s="19" t="s">
        <v>84</v>
      </c>
    </row>
    <row r="104" s="2" customFormat="1" ht="16.5" customHeight="1">
      <c r="A104" s="40"/>
      <c r="B104" s="41"/>
      <c r="C104" s="280" t="s">
        <v>202</v>
      </c>
      <c r="D104" s="280" t="s">
        <v>465</v>
      </c>
      <c r="E104" s="281" t="s">
        <v>1077</v>
      </c>
      <c r="F104" s="282" t="s">
        <v>1078</v>
      </c>
      <c r="G104" s="283" t="s">
        <v>1079</v>
      </c>
      <c r="H104" s="284">
        <v>1</v>
      </c>
      <c r="I104" s="285"/>
      <c r="J104" s="286">
        <f>ROUND(I104*H104,2)</f>
        <v>0</v>
      </c>
      <c r="K104" s="282" t="s">
        <v>28</v>
      </c>
      <c r="L104" s="287"/>
      <c r="M104" s="288" t="s">
        <v>28</v>
      </c>
      <c r="N104" s="289" t="s">
        <v>45</v>
      </c>
      <c r="O104" s="8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1" t="s">
        <v>369</v>
      </c>
      <c r="AT104" s="231" t="s">
        <v>465</v>
      </c>
      <c r="AU104" s="231" t="s">
        <v>84</v>
      </c>
      <c r="AY104" s="19" t="s">
        <v>137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9" t="s">
        <v>82</v>
      </c>
      <c r="BK104" s="232">
        <f>ROUND(I104*H104,2)</f>
        <v>0</v>
      </c>
      <c r="BL104" s="19" t="s">
        <v>145</v>
      </c>
      <c r="BM104" s="231" t="s">
        <v>1080</v>
      </c>
    </row>
    <row r="105" s="2" customFormat="1">
      <c r="A105" s="40"/>
      <c r="B105" s="41"/>
      <c r="C105" s="42"/>
      <c r="D105" s="233" t="s">
        <v>147</v>
      </c>
      <c r="E105" s="42"/>
      <c r="F105" s="234" t="s">
        <v>1078</v>
      </c>
      <c r="G105" s="42"/>
      <c r="H105" s="42"/>
      <c r="I105" s="138"/>
      <c r="J105" s="42"/>
      <c r="K105" s="42"/>
      <c r="L105" s="46"/>
      <c r="M105" s="235"/>
      <c r="N105" s="23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147</v>
      </c>
      <c r="AU105" s="19" t="s">
        <v>84</v>
      </c>
    </row>
    <row r="106" s="2" customFormat="1" ht="16.5" customHeight="1">
      <c r="A106" s="40"/>
      <c r="B106" s="41"/>
      <c r="C106" s="220" t="s">
        <v>209</v>
      </c>
      <c r="D106" s="220" t="s">
        <v>140</v>
      </c>
      <c r="E106" s="221" t="s">
        <v>1081</v>
      </c>
      <c r="F106" s="222" t="s">
        <v>1082</v>
      </c>
      <c r="G106" s="223" t="s">
        <v>1079</v>
      </c>
      <c r="H106" s="224">
        <v>1</v>
      </c>
      <c r="I106" s="225"/>
      <c r="J106" s="226">
        <f>ROUND(I106*H106,2)</f>
        <v>0</v>
      </c>
      <c r="K106" s="222" t="s">
        <v>28</v>
      </c>
      <c r="L106" s="46"/>
      <c r="M106" s="227" t="s">
        <v>28</v>
      </c>
      <c r="N106" s="228" t="s">
        <v>45</v>
      </c>
      <c r="O106" s="8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145</v>
      </c>
      <c r="AT106" s="231" t="s">
        <v>140</v>
      </c>
      <c r="AU106" s="231" t="s">
        <v>84</v>
      </c>
      <c r="AY106" s="19" t="s">
        <v>137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9" t="s">
        <v>82</v>
      </c>
      <c r="BK106" s="232">
        <f>ROUND(I106*H106,2)</f>
        <v>0</v>
      </c>
      <c r="BL106" s="19" t="s">
        <v>145</v>
      </c>
      <c r="BM106" s="231" t="s">
        <v>1083</v>
      </c>
    </row>
    <row r="107" s="2" customFormat="1">
      <c r="A107" s="40"/>
      <c r="B107" s="41"/>
      <c r="C107" s="42"/>
      <c r="D107" s="233" t="s">
        <v>147</v>
      </c>
      <c r="E107" s="42"/>
      <c r="F107" s="234" t="s">
        <v>1082</v>
      </c>
      <c r="G107" s="42"/>
      <c r="H107" s="42"/>
      <c r="I107" s="138"/>
      <c r="J107" s="42"/>
      <c r="K107" s="42"/>
      <c r="L107" s="46"/>
      <c r="M107" s="235"/>
      <c r="N107" s="23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147</v>
      </c>
      <c r="AU107" s="19" t="s">
        <v>84</v>
      </c>
    </row>
    <row r="108" s="12" customFormat="1" ht="22.8" customHeight="1">
      <c r="A108" s="12"/>
      <c r="B108" s="204"/>
      <c r="C108" s="205"/>
      <c r="D108" s="206" t="s">
        <v>73</v>
      </c>
      <c r="E108" s="218" t="s">
        <v>1084</v>
      </c>
      <c r="F108" s="218" t="s">
        <v>1085</v>
      </c>
      <c r="G108" s="205"/>
      <c r="H108" s="205"/>
      <c r="I108" s="208"/>
      <c r="J108" s="219">
        <f>BK108</f>
        <v>0</v>
      </c>
      <c r="K108" s="205"/>
      <c r="L108" s="210"/>
      <c r="M108" s="211"/>
      <c r="N108" s="212"/>
      <c r="O108" s="212"/>
      <c r="P108" s="213">
        <f>SUM(P109:P130)</f>
        <v>0</v>
      </c>
      <c r="Q108" s="212"/>
      <c r="R108" s="213">
        <f>SUM(R109:R130)</f>
        <v>0</v>
      </c>
      <c r="S108" s="212"/>
      <c r="T108" s="214">
        <f>SUM(T109:T130)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5" t="s">
        <v>84</v>
      </c>
      <c r="AT108" s="216" t="s">
        <v>73</v>
      </c>
      <c r="AU108" s="216" t="s">
        <v>82</v>
      </c>
      <c r="AY108" s="215" t="s">
        <v>137</v>
      </c>
      <c r="BK108" s="217">
        <f>SUM(BK109:BK130)</f>
        <v>0</v>
      </c>
    </row>
    <row r="109" s="2" customFormat="1" ht="16.5" customHeight="1">
      <c r="A109" s="40"/>
      <c r="B109" s="41"/>
      <c r="C109" s="220" t="s">
        <v>216</v>
      </c>
      <c r="D109" s="220" t="s">
        <v>140</v>
      </c>
      <c r="E109" s="221" t="s">
        <v>1086</v>
      </c>
      <c r="F109" s="222" t="s">
        <v>1087</v>
      </c>
      <c r="G109" s="223" t="s">
        <v>1074</v>
      </c>
      <c r="H109" s="224">
        <v>3</v>
      </c>
      <c r="I109" s="225"/>
      <c r="J109" s="226">
        <f>ROUND(I109*H109,2)</f>
        <v>0</v>
      </c>
      <c r="K109" s="222" t="s">
        <v>28</v>
      </c>
      <c r="L109" s="46"/>
      <c r="M109" s="227" t="s">
        <v>28</v>
      </c>
      <c r="N109" s="228" t="s">
        <v>45</v>
      </c>
      <c r="O109" s="8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1" t="s">
        <v>145</v>
      </c>
      <c r="AT109" s="231" t="s">
        <v>140</v>
      </c>
      <c r="AU109" s="231" t="s">
        <v>84</v>
      </c>
      <c r="AY109" s="19" t="s">
        <v>137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9" t="s">
        <v>82</v>
      </c>
      <c r="BK109" s="232">
        <f>ROUND(I109*H109,2)</f>
        <v>0</v>
      </c>
      <c r="BL109" s="19" t="s">
        <v>145</v>
      </c>
      <c r="BM109" s="231" t="s">
        <v>1088</v>
      </c>
    </row>
    <row r="110" s="2" customFormat="1">
      <c r="A110" s="40"/>
      <c r="B110" s="41"/>
      <c r="C110" s="42"/>
      <c r="D110" s="233" t="s">
        <v>147</v>
      </c>
      <c r="E110" s="42"/>
      <c r="F110" s="234" t="s">
        <v>1087</v>
      </c>
      <c r="G110" s="42"/>
      <c r="H110" s="42"/>
      <c r="I110" s="138"/>
      <c r="J110" s="42"/>
      <c r="K110" s="42"/>
      <c r="L110" s="46"/>
      <c r="M110" s="235"/>
      <c r="N110" s="236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147</v>
      </c>
      <c r="AU110" s="19" t="s">
        <v>84</v>
      </c>
    </row>
    <row r="111" s="2" customFormat="1" ht="16.5" customHeight="1">
      <c r="A111" s="40"/>
      <c r="B111" s="41"/>
      <c r="C111" s="280" t="s">
        <v>223</v>
      </c>
      <c r="D111" s="280" t="s">
        <v>465</v>
      </c>
      <c r="E111" s="281" t="s">
        <v>1089</v>
      </c>
      <c r="F111" s="282" t="s">
        <v>1090</v>
      </c>
      <c r="G111" s="283" t="s">
        <v>1074</v>
      </c>
      <c r="H111" s="284">
        <v>3</v>
      </c>
      <c r="I111" s="285"/>
      <c r="J111" s="286">
        <f>ROUND(I111*H111,2)</f>
        <v>0</v>
      </c>
      <c r="K111" s="282" t="s">
        <v>28</v>
      </c>
      <c r="L111" s="287"/>
      <c r="M111" s="288" t="s">
        <v>28</v>
      </c>
      <c r="N111" s="289" t="s">
        <v>45</v>
      </c>
      <c r="O111" s="8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1" t="s">
        <v>369</v>
      </c>
      <c r="AT111" s="231" t="s">
        <v>465</v>
      </c>
      <c r="AU111" s="231" t="s">
        <v>84</v>
      </c>
      <c r="AY111" s="19" t="s">
        <v>137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9" t="s">
        <v>82</v>
      </c>
      <c r="BK111" s="232">
        <f>ROUND(I111*H111,2)</f>
        <v>0</v>
      </c>
      <c r="BL111" s="19" t="s">
        <v>145</v>
      </c>
      <c r="BM111" s="231" t="s">
        <v>1091</v>
      </c>
    </row>
    <row r="112" s="2" customFormat="1">
      <c r="A112" s="40"/>
      <c r="B112" s="41"/>
      <c r="C112" s="42"/>
      <c r="D112" s="233" t="s">
        <v>147</v>
      </c>
      <c r="E112" s="42"/>
      <c r="F112" s="234" t="s">
        <v>1090</v>
      </c>
      <c r="G112" s="42"/>
      <c r="H112" s="42"/>
      <c r="I112" s="138"/>
      <c r="J112" s="42"/>
      <c r="K112" s="42"/>
      <c r="L112" s="46"/>
      <c r="M112" s="235"/>
      <c r="N112" s="236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147</v>
      </c>
      <c r="AU112" s="19" t="s">
        <v>84</v>
      </c>
    </row>
    <row r="113" s="2" customFormat="1" ht="16.5" customHeight="1">
      <c r="A113" s="40"/>
      <c r="B113" s="41"/>
      <c r="C113" s="220" t="s">
        <v>238</v>
      </c>
      <c r="D113" s="220" t="s">
        <v>140</v>
      </c>
      <c r="E113" s="221" t="s">
        <v>1092</v>
      </c>
      <c r="F113" s="222" t="s">
        <v>28</v>
      </c>
      <c r="G113" s="223" t="s">
        <v>1074</v>
      </c>
      <c r="H113" s="224">
        <v>3</v>
      </c>
      <c r="I113" s="225"/>
      <c r="J113" s="226">
        <f>ROUND(I113*H113,2)</f>
        <v>0</v>
      </c>
      <c r="K113" s="222" t="s">
        <v>28</v>
      </c>
      <c r="L113" s="46"/>
      <c r="M113" s="227" t="s">
        <v>28</v>
      </c>
      <c r="N113" s="228" t="s">
        <v>45</v>
      </c>
      <c r="O113" s="8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1" t="s">
        <v>145</v>
      </c>
      <c r="AT113" s="231" t="s">
        <v>140</v>
      </c>
      <c r="AU113" s="231" t="s">
        <v>84</v>
      </c>
      <c r="AY113" s="19" t="s">
        <v>137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9" t="s">
        <v>82</v>
      </c>
      <c r="BK113" s="232">
        <f>ROUND(I113*H113,2)</f>
        <v>0</v>
      </c>
      <c r="BL113" s="19" t="s">
        <v>145</v>
      </c>
      <c r="BM113" s="231" t="s">
        <v>1093</v>
      </c>
    </row>
    <row r="114" s="2" customFormat="1">
      <c r="A114" s="40"/>
      <c r="B114" s="41"/>
      <c r="C114" s="42"/>
      <c r="D114" s="233" t="s">
        <v>147</v>
      </c>
      <c r="E114" s="42"/>
      <c r="F114" s="234" t="s">
        <v>1094</v>
      </c>
      <c r="G114" s="42"/>
      <c r="H114" s="42"/>
      <c r="I114" s="138"/>
      <c r="J114" s="42"/>
      <c r="K114" s="42"/>
      <c r="L114" s="46"/>
      <c r="M114" s="235"/>
      <c r="N114" s="236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147</v>
      </c>
      <c r="AU114" s="19" t="s">
        <v>84</v>
      </c>
    </row>
    <row r="115" s="2" customFormat="1" ht="16.5" customHeight="1">
      <c r="A115" s="40"/>
      <c r="B115" s="41"/>
      <c r="C115" s="220" t="s">
        <v>242</v>
      </c>
      <c r="D115" s="220" t="s">
        <v>140</v>
      </c>
      <c r="E115" s="221" t="s">
        <v>1095</v>
      </c>
      <c r="F115" s="222" t="s">
        <v>1096</v>
      </c>
      <c r="G115" s="223" t="s">
        <v>1074</v>
      </c>
      <c r="H115" s="224">
        <v>5</v>
      </c>
      <c r="I115" s="225"/>
      <c r="J115" s="226">
        <f>ROUND(I115*H115,2)</f>
        <v>0</v>
      </c>
      <c r="K115" s="222" t="s">
        <v>28</v>
      </c>
      <c r="L115" s="46"/>
      <c r="M115" s="227" t="s">
        <v>28</v>
      </c>
      <c r="N115" s="228" t="s">
        <v>45</v>
      </c>
      <c r="O115" s="8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1" t="s">
        <v>145</v>
      </c>
      <c r="AT115" s="231" t="s">
        <v>140</v>
      </c>
      <c r="AU115" s="231" t="s">
        <v>84</v>
      </c>
      <c r="AY115" s="19" t="s">
        <v>137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9" t="s">
        <v>82</v>
      </c>
      <c r="BK115" s="232">
        <f>ROUND(I115*H115,2)</f>
        <v>0</v>
      </c>
      <c r="BL115" s="19" t="s">
        <v>145</v>
      </c>
      <c r="BM115" s="231" t="s">
        <v>1097</v>
      </c>
    </row>
    <row r="116" s="2" customFormat="1">
      <c r="A116" s="40"/>
      <c r="B116" s="41"/>
      <c r="C116" s="42"/>
      <c r="D116" s="233" t="s">
        <v>147</v>
      </c>
      <c r="E116" s="42"/>
      <c r="F116" s="234" t="s">
        <v>1096</v>
      </c>
      <c r="G116" s="42"/>
      <c r="H116" s="42"/>
      <c r="I116" s="138"/>
      <c r="J116" s="42"/>
      <c r="K116" s="42"/>
      <c r="L116" s="46"/>
      <c r="M116" s="235"/>
      <c r="N116" s="236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147</v>
      </c>
      <c r="AU116" s="19" t="s">
        <v>84</v>
      </c>
    </row>
    <row r="117" s="2" customFormat="1" ht="16.5" customHeight="1">
      <c r="A117" s="40"/>
      <c r="B117" s="41"/>
      <c r="C117" s="280" t="s">
        <v>251</v>
      </c>
      <c r="D117" s="280" t="s">
        <v>465</v>
      </c>
      <c r="E117" s="281" t="s">
        <v>1098</v>
      </c>
      <c r="F117" s="282" t="s">
        <v>1099</v>
      </c>
      <c r="G117" s="283" t="s">
        <v>1074</v>
      </c>
      <c r="H117" s="284">
        <v>5</v>
      </c>
      <c r="I117" s="285"/>
      <c r="J117" s="286">
        <f>ROUND(I117*H117,2)</f>
        <v>0</v>
      </c>
      <c r="K117" s="282" t="s">
        <v>28</v>
      </c>
      <c r="L117" s="287"/>
      <c r="M117" s="288" t="s">
        <v>28</v>
      </c>
      <c r="N117" s="289" t="s">
        <v>45</v>
      </c>
      <c r="O117" s="8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1" t="s">
        <v>369</v>
      </c>
      <c r="AT117" s="231" t="s">
        <v>465</v>
      </c>
      <c r="AU117" s="231" t="s">
        <v>84</v>
      </c>
      <c r="AY117" s="19" t="s">
        <v>137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19" t="s">
        <v>82</v>
      </c>
      <c r="BK117" s="232">
        <f>ROUND(I117*H117,2)</f>
        <v>0</v>
      </c>
      <c r="BL117" s="19" t="s">
        <v>145</v>
      </c>
      <c r="BM117" s="231" t="s">
        <v>1100</v>
      </c>
    </row>
    <row r="118" s="2" customFormat="1">
      <c r="A118" s="40"/>
      <c r="B118" s="41"/>
      <c r="C118" s="42"/>
      <c r="D118" s="233" t="s">
        <v>147</v>
      </c>
      <c r="E118" s="42"/>
      <c r="F118" s="234" t="s">
        <v>1099</v>
      </c>
      <c r="G118" s="42"/>
      <c r="H118" s="42"/>
      <c r="I118" s="138"/>
      <c r="J118" s="42"/>
      <c r="K118" s="42"/>
      <c r="L118" s="46"/>
      <c r="M118" s="235"/>
      <c r="N118" s="236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147</v>
      </c>
      <c r="AU118" s="19" t="s">
        <v>84</v>
      </c>
    </row>
    <row r="119" s="2" customFormat="1" ht="16.5" customHeight="1">
      <c r="A119" s="40"/>
      <c r="B119" s="41"/>
      <c r="C119" s="220" t="s">
        <v>8</v>
      </c>
      <c r="D119" s="220" t="s">
        <v>140</v>
      </c>
      <c r="E119" s="221" t="s">
        <v>1101</v>
      </c>
      <c r="F119" s="222" t="s">
        <v>1102</v>
      </c>
      <c r="G119" s="223" t="s">
        <v>1074</v>
      </c>
      <c r="H119" s="224">
        <v>2</v>
      </c>
      <c r="I119" s="225"/>
      <c r="J119" s="226">
        <f>ROUND(I119*H119,2)</f>
        <v>0</v>
      </c>
      <c r="K119" s="222" t="s">
        <v>28</v>
      </c>
      <c r="L119" s="46"/>
      <c r="M119" s="227" t="s">
        <v>28</v>
      </c>
      <c r="N119" s="228" t="s">
        <v>45</v>
      </c>
      <c r="O119" s="8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145</v>
      </c>
      <c r="AT119" s="231" t="s">
        <v>140</v>
      </c>
      <c r="AU119" s="231" t="s">
        <v>84</v>
      </c>
      <c r="AY119" s="19" t="s">
        <v>137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9" t="s">
        <v>82</v>
      </c>
      <c r="BK119" s="232">
        <f>ROUND(I119*H119,2)</f>
        <v>0</v>
      </c>
      <c r="BL119" s="19" t="s">
        <v>145</v>
      </c>
      <c r="BM119" s="231" t="s">
        <v>1103</v>
      </c>
    </row>
    <row r="120" s="2" customFormat="1">
      <c r="A120" s="40"/>
      <c r="B120" s="41"/>
      <c r="C120" s="42"/>
      <c r="D120" s="233" t="s">
        <v>147</v>
      </c>
      <c r="E120" s="42"/>
      <c r="F120" s="234" t="s">
        <v>1102</v>
      </c>
      <c r="G120" s="42"/>
      <c r="H120" s="42"/>
      <c r="I120" s="138"/>
      <c r="J120" s="42"/>
      <c r="K120" s="42"/>
      <c r="L120" s="46"/>
      <c r="M120" s="235"/>
      <c r="N120" s="23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84</v>
      </c>
    </row>
    <row r="121" s="2" customFormat="1" ht="16.5" customHeight="1">
      <c r="A121" s="40"/>
      <c r="B121" s="41"/>
      <c r="C121" s="280" t="s">
        <v>145</v>
      </c>
      <c r="D121" s="280" t="s">
        <v>465</v>
      </c>
      <c r="E121" s="281" t="s">
        <v>1104</v>
      </c>
      <c r="F121" s="282" t="s">
        <v>1105</v>
      </c>
      <c r="G121" s="283" t="s">
        <v>1074</v>
      </c>
      <c r="H121" s="284">
        <v>2</v>
      </c>
      <c r="I121" s="285"/>
      <c r="J121" s="286">
        <f>ROUND(I121*H121,2)</f>
        <v>0</v>
      </c>
      <c r="K121" s="282" t="s">
        <v>28</v>
      </c>
      <c r="L121" s="287"/>
      <c r="M121" s="288" t="s">
        <v>28</v>
      </c>
      <c r="N121" s="289" t="s">
        <v>45</v>
      </c>
      <c r="O121" s="86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1" t="s">
        <v>369</v>
      </c>
      <c r="AT121" s="231" t="s">
        <v>465</v>
      </c>
      <c r="AU121" s="231" t="s">
        <v>84</v>
      </c>
      <c r="AY121" s="19" t="s">
        <v>137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9" t="s">
        <v>82</v>
      </c>
      <c r="BK121" s="232">
        <f>ROUND(I121*H121,2)</f>
        <v>0</v>
      </c>
      <c r="BL121" s="19" t="s">
        <v>145</v>
      </c>
      <c r="BM121" s="231" t="s">
        <v>1106</v>
      </c>
    </row>
    <row r="122" s="2" customFormat="1">
      <c r="A122" s="40"/>
      <c r="B122" s="41"/>
      <c r="C122" s="42"/>
      <c r="D122" s="233" t="s">
        <v>147</v>
      </c>
      <c r="E122" s="42"/>
      <c r="F122" s="234" t="s">
        <v>1105</v>
      </c>
      <c r="G122" s="42"/>
      <c r="H122" s="42"/>
      <c r="I122" s="138"/>
      <c r="J122" s="42"/>
      <c r="K122" s="42"/>
      <c r="L122" s="46"/>
      <c r="M122" s="235"/>
      <c r="N122" s="23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147</v>
      </c>
      <c r="AU122" s="19" t="s">
        <v>84</v>
      </c>
    </row>
    <row r="123" s="2" customFormat="1" ht="16.5" customHeight="1">
      <c r="A123" s="40"/>
      <c r="B123" s="41"/>
      <c r="C123" s="220" t="s">
        <v>281</v>
      </c>
      <c r="D123" s="220" t="s">
        <v>140</v>
      </c>
      <c r="E123" s="221" t="s">
        <v>1107</v>
      </c>
      <c r="F123" s="222" t="s">
        <v>1108</v>
      </c>
      <c r="G123" s="223" t="s">
        <v>1074</v>
      </c>
      <c r="H123" s="224">
        <v>3</v>
      </c>
      <c r="I123" s="225"/>
      <c r="J123" s="226">
        <f>ROUND(I123*H123,2)</f>
        <v>0</v>
      </c>
      <c r="K123" s="222" t="s">
        <v>28</v>
      </c>
      <c r="L123" s="46"/>
      <c r="M123" s="227" t="s">
        <v>28</v>
      </c>
      <c r="N123" s="228" t="s">
        <v>45</v>
      </c>
      <c r="O123" s="8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1" t="s">
        <v>145</v>
      </c>
      <c r="AT123" s="231" t="s">
        <v>140</v>
      </c>
      <c r="AU123" s="231" t="s">
        <v>84</v>
      </c>
      <c r="AY123" s="19" t="s">
        <v>137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9" t="s">
        <v>82</v>
      </c>
      <c r="BK123" s="232">
        <f>ROUND(I123*H123,2)</f>
        <v>0</v>
      </c>
      <c r="BL123" s="19" t="s">
        <v>145</v>
      </c>
      <c r="BM123" s="231" t="s">
        <v>1109</v>
      </c>
    </row>
    <row r="124" s="2" customFormat="1">
      <c r="A124" s="40"/>
      <c r="B124" s="41"/>
      <c r="C124" s="42"/>
      <c r="D124" s="233" t="s">
        <v>147</v>
      </c>
      <c r="E124" s="42"/>
      <c r="F124" s="234" t="s">
        <v>1110</v>
      </c>
      <c r="G124" s="42"/>
      <c r="H124" s="42"/>
      <c r="I124" s="138"/>
      <c r="J124" s="42"/>
      <c r="K124" s="42"/>
      <c r="L124" s="46"/>
      <c r="M124" s="235"/>
      <c r="N124" s="23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147</v>
      </c>
      <c r="AU124" s="19" t="s">
        <v>84</v>
      </c>
    </row>
    <row r="125" s="2" customFormat="1" ht="16.5" customHeight="1">
      <c r="A125" s="40"/>
      <c r="B125" s="41"/>
      <c r="C125" s="280" t="s">
        <v>288</v>
      </c>
      <c r="D125" s="280" t="s">
        <v>465</v>
      </c>
      <c r="E125" s="281" t="s">
        <v>1111</v>
      </c>
      <c r="F125" s="282" t="s">
        <v>1112</v>
      </c>
      <c r="G125" s="283" t="s">
        <v>1074</v>
      </c>
      <c r="H125" s="284">
        <v>3</v>
      </c>
      <c r="I125" s="285"/>
      <c r="J125" s="286">
        <f>ROUND(I125*H125,2)</f>
        <v>0</v>
      </c>
      <c r="K125" s="282" t="s">
        <v>28</v>
      </c>
      <c r="L125" s="287"/>
      <c r="M125" s="288" t="s">
        <v>28</v>
      </c>
      <c r="N125" s="289" t="s">
        <v>45</v>
      </c>
      <c r="O125" s="8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1" t="s">
        <v>369</v>
      </c>
      <c r="AT125" s="231" t="s">
        <v>465</v>
      </c>
      <c r="AU125" s="231" t="s">
        <v>84</v>
      </c>
      <c r="AY125" s="19" t="s">
        <v>137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9" t="s">
        <v>82</v>
      </c>
      <c r="BK125" s="232">
        <f>ROUND(I125*H125,2)</f>
        <v>0</v>
      </c>
      <c r="BL125" s="19" t="s">
        <v>145</v>
      </c>
      <c r="BM125" s="231" t="s">
        <v>1113</v>
      </c>
    </row>
    <row r="126" s="2" customFormat="1">
      <c r="A126" s="40"/>
      <c r="B126" s="41"/>
      <c r="C126" s="42"/>
      <c r="D126" s="233" t="s">
        <v>147</v>
      </c>
      <c r="E126" s="42"/>
      <c r="F126" s="234" t="s">
        <v>1112</v>
      </c>
      <c r="G126" s="42"/>
      <c r="H126" s="42"/>
      <c r="I126" s="138"/>
      <c r="J126" s="42"/>
      <c r="K126" s="42"/>
      <c r="L126" s="46"/>
      <c r="M126" s="235"/>
      <c r="N126" s="23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147</v>
      </c>
      <c r="AU126" s="19" t="s">
        <v>84</v>
      </c>
    </row>
    <row r="127" s="2" customFormat="1" ht="16.5" customHeight="1">
      <c r="A127" s="40"/>
      <c r="B127" s="41"/>
      <c r="C127" s="220" t="s">
        <v>293</v>
      </c>
      <c r="D127" s="220" t="s">
        <v>140</v>
      </c>
      <c r="E127" s="221" t="s">
        <v>1114</v>
      </c>
      <c r="F127" s="222" t="s">
        <v>1115</v>
      </c>
      <c r="G127" s="223" t="s">
        <v>1074</v>
      </c>
      <c r="H127" s="224">
        <v>1</v>
      </c>
      <c r="I127" s="225"/>
      <c r="J127" s="226">
        <f>ROUND(I127*H127,2)</f>
        <v>0</v>
      </c>
      <c r="K127" s="222" t="s">
        <v>28</v>
      </c>
      <c r="L127" s="46"/>
      <c r="M127" s="227" t="s">
        <v>28</v>
      </c>
      <c r="N127" s="228" t="s">
        <v>45</v>
      </c>
      <c r="O127" s="86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1" t="s">
        <v>145</v>
      </c>
      <c r="AT127" s="231" t="s">
        <v>140</v>
      </c>
      <c r="AU127" s="231" t="s">
        <v>84</v>
      </c>
      <c r="AY127" s="19" t="s">
        <v>137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9" t="s">
        <v>82</v>
      </c>
      <c r="BK127" s="232">
        <f>ROUND(I127*H127,2)</f>
        <v>0</v>
      </c>
      <c r="BL127" s="19" t="s">
        <v>145</v>
      </c>
      <c r="BM127" s="231" t="s">
        <v>1116</v>
      </c>
    </row>
    <row r="128" s="2" customFormat="1">
      <c r="A128" s="40"/>
      <c r="B128" s="41"/>
      <c r="C128" s="42"/>
      <c r="D128" s="233" t="s">
        <v>147</v>
      </c>
      <c r="E128" s="42"/>
      <c r="F128" s="234" t="s">
        <v>1117</v>
      </c>
      <c r="G128" s="42"/>
      <c r="H128" s="42"/>
      <c r="I128" s="138"/>
      <c r="J128" s="42"/>
      <c r="K128" s="42"/>
      <c r="L128" s="46"/>
      <c r="M128" s="235"/>
      <c r="N128" s="23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147</v>
      </c>
      <c r="AU128" s="19" t="s">
        <v>84</v>
      </c>
    </row>
    <row r="129" s="2" customFormat="1" ht="16.5" customHeight="1">
      <c r="A129" s="40"/>
      <c r="B129" s="41"/>
      <c r="C129" s="280" t="s">
        <v>297</v>
      </c>
      <c r="D129" s="280" t="s">
        <v>465</v>
      </c>
      <c r="E129" s="281" t="s">
        <v>1118</v>
      </c>
      <c r="F129" s="282" t="s">
        <v>1119</v>
      </c>
      <c r="G129" s="283" t="s">
        <v>1074</v>
      </c>
      <c r="H129" s="284">
        <v>1</v>
      </c>
      <c r="I129" s="285"/>
      <c r="J129" s="286">
        <f>ROUND(I129*H129,2)</f>
        <v>0</v>
      </c>
      <c r="K129" s="282" t="s">
        <v>28</v>
      </c>
      <c r="L129" s="287"/>
      <c r="M129" s="288" t="s">
        <v>28</v>
      </c>
      <c r="N129" s="289" t="s">
        <v>45</v>
      </c>
      <c r="O129" s="86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1" t="s">
        <v>369</v>
      </c>
      <c r="AT129" s="231" t="s">
        <v>465</v>
      </c>
      <c r="AU129" s="231" t="s">
        <v>84</v>
      </c>
      <c r="AY129" s="19" t="s">
        <v>137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9" t="s">
        <v>82</v>
      </c>
      <c r="BK129" s="232">
        <f>ROUND(I129*H129,2)</f>
        <v>0</v>
      </c>
      <c r="BL129" s="19" t="s">
        <v>145</v>
      </c>
      <c r="BM129" s="231" t="s">
        <v>1120</v>
      </c>
    </row>
    <row r="130" s="2" customFormat="1">
      <c r="A130" s="40"/>
      <c r="B130" s="41"/>
      <c r="C130" s="42"/>
      <c r="D130" s="233" t="s">
        <v>147</v>
      </c>
      <c r="E130" s="42"/>
      <c r="F130" s="234" t="s">
        <v>1119</v>
      </c>
      <c r="G130" s="42"/>
      <c r="H130" s="42"/>
      <c r="I130" s="138"/>
      <c r="J130" s="42"/>
      <c r="K130" s="42"/>
      <c r="L130" s="46"/>
      <c r="M130" s="235"/>
      <c r="N130" s="23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147</v>
      </c>
      <c r="AU130" s="19" t="s">
        <v>84</v>
      </c>
    </row>
    <row r="131" s="12" customFormat="1" ht="22.8" customHeight="1">
      <c r="A131" s="12"/>
      <c r="B131" s="204"/>
      <c r="C131" s="205"/>
      <c r="D131" s="206" t="s">
        <v>73</v>
      </c>
      <c r="E131" s="218" t="s">
        <v>1121</v>
      </c>
      <c r="F131" s="218" t="s">
        <v>1122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SUM(P132:P147)</f>
        <v>0</v>
      </c>
      <c r="Q131" s="212"/>
      <c r="R131" s="213">
        <f>SUM(R132:R147)</f>
        <v>0</v>
      </c>
      <c r="S131" s="212"/>
      <c r="T131" s="214">
        <f>SUM(T132:T147)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73</v>
      </c>
      <c r="AU131" s="216" t="s">
        <v>82</v>
      </c>
      <c r="AY131" s="215" t="s">
        <v>137</v>
      </c>
      <c r="BK131" s="217">
        <f>SUM(BK132:BK147)</f>
        <v>0</v>
      </c>
    </row>
    <row r="132" s="2" customFormat="1" ht="16.5" customHeight="1">
      <c r="A132" s="40"/>
      <c r="B132" s="41"/>
      <c r="C132" s="220" t="s">
        <v>7</v>
      </c>
      <c r="D132" s="220" t="s">
        <v>140</v>
      </c>
      <c r="E132" s="221" t="s">
        <v>1123</v>
      </c>
      <c r="F132" s="222" t="s">
        <v>1124</v>
      </c>
      <c r="G132" s="223" t="s">
        <v>1074</v>
      </c>
      <c r="H132" s="224">
        <v>7</v>
      </c>
      <c r="I132" s="225"/>
      <c r="J132" s="226">
        <f>ROUND(I132*H132,2)</f>
        <v>0</v>
      </c>
      <c r="K132" s="222" t="s">
        <v>28</v>
      </c>
      <c r="L132" s="46"/>
      <c r="M132" s="227" t="s">
        <v>28</v>
      </c>
      <c r="N132" s="228" t="s">
        <v>45</v>
      </c>
      <c r="O132" s="8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1" t="s">
        <v>145</v>
      </c>
      <c r="AT132" s="231" t="s">
        <v>140</v>
      </c>
      <c r="AU132" s="231" t="s">
        <v>84</v>
      </c>
      <c r="AY132" s="19" t="s">
        <v>137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9" t="s">
        <v>82</v>
      </c>
      <c r="BK132" s="232">
        <f>ROUND(I132*H132,2)</f>
        <v>0</v>
      </c>
      <c r="BL132" s="19" t="s">
        <v>145</v>
      </c>
      <c r="BM132" s="231" t="s">
        <v>1125</v>
      </c>
    </row>
    <row r="133" s="2" customFormat="1">
      <c r="A133" s="40"/>
      <c r="B133" s="41"/>
      <c r="C133" s="42"/>
      <c r="D133" s="233" t="s">
        <v>147</v>
      </c>
      <c r="E133" s="42"/>
      <c r="F133" s="234" t="s">
        <v>1124</v>
      </c>
      <c r="G133" s="42"/>
      <c r="H133" s="42"/>
      <c r="I133" s="138"/>
      <c r="J133" s="42"/>
      <c r="K133" s="42"/>
      <c r="L133" s="46"/>
      <c r="M133" s="235"/>
      <c r="N133" s="236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147</v>
      </c>
      <c r="AU133" s="19" t="s">
        <v>84</v>
      </c>
    </row>
    <row r="134" s="2" customFormat="1" ht="16.5" customHeight="1">
      <c r="A134" s="40"/>
      <c r="B134" s="41"/>
      <c r="C134" s="280" t="s">
        <v>307</v>
      </c>
      <c r="D134" s="280" t="s">
        <v>465</v>
      </c>
      <c r="E134" s="281" t="s">
        <v>1126</v>
      </c>
      <c r="F134" s="282" t="s">
        <v>1127</v>
      </c>
      <c r="G134" s="283" t="s">
        <v>1074</v>
      </c>
      <c r="H134" s="284">
        <v>7</v>
      </c>
      <c r="I134" s="285"/>
      <c r="J134" s="286">
        <f>ROUND(I134*H134,2)</f>
        <v>0</v>
      </c>
      <c r="K134" s="282" t="s">
        <v>28</v>
      </c>
      <c r="L134" s="287"/>
      <c r="M134" s="288" t="s">
        <v>28</v>
      </c>
      <c r="N134" s="289" t="s">
        <v>45</v>
      </c>
      <c r="O134" s="8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1" t="s">
        <v>369</v>
      </c>
      <c r="AT134" s="231" t="s">
        <v>465</v>
      </c>
      <c r="AU134" s="231" t="s">
        <v>84</v>
      </c>
      <c r="AY134" s="19" t="s">
        <v>137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9" t="s">
        <v>82</v>
      </c>
      <c r="BK134" s="232">
        <f>ROUND(I134*H134,2)</f>
        <v>0</v>
      </c>
      <c r="BL134" s="19" t="s">
        <v>145</v>
      </c>
      <c r="BM134" s="231" t="s">
        <v>1128</v>
      </c>
    </row>
    <row r="135" s="2" customFormat="1">
      <c r="A135" s="40"/>
      <c r="B135" s="41"/>
      <c r="C135" s="42"/>
      <c r="D135" s="233" t="s">
        <v>147</v>
      </c>
      <c r="E135" s="42"/>
      <c r="F135" s="234" t="s">
        <v>1127</v>
      </c>
      <c r="G135" s="42"/>
      <c r="H135" s="42"/>
      <c r="I135" s="138"/>
      <c r="J135" s="42"/>
      <c r="K135" s="42"/>
      <c r="L135" s="46"/>
      <c r="M135" s="235"/>
      <c r="N135" s="23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147</v>
      </c>
      <c r="AU135" s="19" t="s">
        <v>84</v>
      </c>
    </row>
    <row r="136" s="2" customFormat="1" ht="16.5" customHeight="1">
      <c r="A136" s="40"/>
      <c r="B136" s="41"/>
      <c r="C136" s="220" t="s">
        <v>312</v>
      </c>
      <c r="D136" s="220" t="s">
        <v>140</v>
      </c>
      <c r="E136" s="221" t="s">
        <v>1129</v>
      </c>
      <c r="F136" s="222" t="s">
        <v>1130</v>
      </c>
      <c r="G136" s="223" t="s">
        <v>1074</v>
      </c>
      <c r="H136" s="224">
        <v>3</v>
      </c>
      <c r="I136" s="225"/>
      <c r="J136" s="226">
        <f>ROUND(I136*H136,2)</f>
        <v>0</v>
      </c>
      <c r="K136" s="222" t="s">
        <v>28</v>
      </c>
      <c r="L136" s="46"/>
      <c r="M136" s="227" t="s">
        <v>28</v>
      </c>
      <c r="N136" s="228" t="s">
        <v>45</v>
      </c>
      <c r="O136" s="86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1" t="s">
        <v>145</v>
      </c>
      <c r="AT136" s="231" t="s">
        <v>140</v>
      </c>
      <c r="AU136" s="231" t="s">
        <v>84</v>
      </c>
      <c r="AY136" s="19" t="s">
        <v>137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9" t="s">
        <v>82</v>
      </c>
      <c r="BK136" s="232">
        <f>ROUND(I136*H136,2)</f>
        <v>0</v>
      </c>
      <c r="BL136" s="19" t="s">
        <v>145</v>
      </c>
      <c r="BM136" s="231" t="s">
        <v>1131</v>
      </c>
    </row>
    <row r="137" s="2" customFormat="1">
      <c r="A137" s="40"/>
      <c r="B137" s="41"/>
      <c r="C137" s="42"/>
      <c r="D137" s="233" t="s">
        <v>147</v>
      </c>
      <c r="E137" s="42"/>
      <c r="F137" s="234" t="s">
        <v>1132</v>
      </c>
      <c r="G137" s="42"/>
      <c r="H137" s="42"/>
      <c r="I137" s="138"/>
      <c r="J137" s="42"/>
      <c r="K137" s="42"/>
      <c r="L137" s="46"/>
      <c r="M137" s="235"/>
      <c r="N137" s="236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147</v>
      </c>
      <c r="AU137" s="19" t="s">
        <v>84</v>
      </c>
    </row>
    <row r="138" s="2" customFormat="1" ht="16.5" customHeight="1">
      <c r="A138" s="40"/>
      <c r="B138" s="41"/>
      <c r="C138" s="280" t="s">
        <v>317</v>
      </c>
      <c r="D138" s="280" t="s">
        <v>465</v>
      </c>
      <c r="E138" s="281" t="s">
        <v>1133</v>
      </c>
      <c r="F138" s="282" t="s">
        <v>1134</v>
      </c>
      <c r="G138" s="283" t="s">
        <v>1074</v>
      </c>
      <c r="H138" s="284">
        <v>3</v>
      </c>
      <c r="I138" s="285"/>
      <c r="J138" s="286">
        <f>ROUND(I138*H138,2)</f>
        <v>0</v>
      </c>
      <c r="K138" s="282" t="s">
        <v>28</v>
      </c>
      <c r="L138" s="287"/>
      <c r="M138" s="288" t="s">
        <v>28</v>
      </c>
      <c r="N138" s="289" t="s">
        <v>45</v>
      </c>
      <c r="O138" s="86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1" t="s">
        <v>369</v>
      </c>
      <c r="AT138" s="231" t="s">
        <v>465</v>
      </c>
      <c r="AU138" s="231" t="s">
        <v>84</v>
      </c>
      <c r="AY138" s="19" t="s">
        <v>137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9" t="s">
        <v>82</v>
      </c>
      <c r="BK138" s="232">
        <f>ROUND(I138*H138,2)</f>
        <v>0</v>
      </c>
      <c r="BL138" s="19" t="s">
        <v>145</v>
      </c>
      <c r="BM138" s="231" t="s">
        <v>1135</v>
      </c>
    </row>
    <row r="139" s="2" customFormat="1">
      <c r="A139" s="40"/>
      <c r="B139" s="41"/>
      <c r="C139" s="42"/>
      <c r="D139" s="233" t="s">
        <v>147</v>
      </c>
      <c r="E139" s="42"/>
      <c r="F139" s="234" t="s">
        <v>1134</v>
      </c>
      <c r="G139" s="42"/>
      <c r="H139" s="42"/>
      <c r="I139" s="138"/>
      <c r="J139" s="42"/>
      <c r="K139" s="42"/>
      <c r="L139" s="46"/>
      <c r="M139" s="235"/>
      <c r="N139" s="23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147</v>
      </c>
      <c r="AU139" s="19" t="s">
        <v>84</v>
      </c>
    </row>
    <row r="140" s="2" customFormat="1" ht="16.5" customHeight="1">
      <c r="A140" s="40"/>
      <c r="B140" s="41"/>
      <c r="C140" s="220" t="s">
        <v>322</v>
      </c>
      <c r="D140" s="220" t="s">
        <v>140</v>
      </c>
      <c r="E140" s="221" t="s">
        <v>1136</v>
      </c>
      <c r="F140" s="222" t="s">
        <v>1137</v>
      </c>
      <c r="G140" s="223" t="s">
        <v>266</v>
      </c>
      <c r="H140" s="224">
        <v>5</v>
      </c>
      <c r="I140" s="225"/>
      <c r="J140" s="226">
        <f>ROUND(I140*H140,2)</f>
        <v>0</v>
      </c>
      <c r="K140" s="222" t="s">
        <v>28</v>
      </c>
      <c r="L140" s="46"/>
      <c r="M140" s="227" t="s">
        <v>28</v>
      </c>
      <c r="N140" s="228" t="s">
        <v>45</v>
      </c>
      <c r="O140" s="8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1" t="s">
        <v>145</v>
      </c>
      <c r="AT140" s="231" t="s">
        <v>140</v>
      </c>
      <c r="AU140" s="231" t="s">
        <v>84</v>
      </c>
      <c r="AY140" s="19" t="s">
        <v>137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9" t="s">
        <v>82</v>
      </c>
      <c r="BK140" s="232">
        <f>ROUND(I140*H140,2)</f>
        <v>0</v>
      </c>
      <c r="BL140" s="19" t="s">
        <v>145</v>
      </c>
      <c r="BM140" s="231" t="s">
        <v>1138</v>
      </c>
    </row>
    <row r="141" s="2" customFormat="1">
      <c r="A141" s="40"/>
      <c r="B141" s="41"/>
      <c r="C141" s="42"/>
      <c r="D141" s="233" t="s">
        <v>147</v>
      </c>
      <c r="E141" s="42"/>
      <c r="F141" s="234" t="s">
        <v>1137</v>
      </c>
      <c r="G141" s="42"/>
      <c r="H141" s="42"/>
      <c r="I141" s="138"/>
      <c r="J141" s="42"/>
      <c r="K141" s="42"/>
      <c r="L141" s="46"/>
      <c r="M141" s="235"/>
      <c r="N141" s="23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147</v>
      </c>
      <c r="AU141" s="19" t="s">
        <v>84</v>
      </c>
    </row>
    <row r="142" s="2" customFormat="1" ht="16.5" customHeight="1">
      <c r="A142" s="40"/>
      <c r="B142" s="41"/>
      <c r="C142" s="280" t="s">
        <v>329</v>
      </c>
      <c r="D142" s="280" t="s">
        <v>465</v>
      </c>
      <c r="E142" s="281" t="s">
        <v>1139</v>
      </c>
      <c r="F142" s="282" t="s">
        <v>1140</v>
      </c>
      <c r="G142" s="283" t="s">
        <v>266</v>
      </c>
      <c r="H142" s="284">
        <v>5</v>
      </c>
      <c r="I142" s="285"/>
      <c r="J142" s="286">
        <f>ROUND(I142*H142,2)</f>
        <v>0</v>
      </c>
      <c r="K142" s="282" t="s">
        <v>28</v>
      </c>
      <c r="L142" s="287"/>
      <c r="M142" s="288" t="s">
        <v>28</v>
      </c>
      <c r="N142" s="289" t="s">
        <v>45</v>
      </c>
      <c r="O142" s="86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1" t="s">
        <v>369</v>
      </c>
      <c r="AT142" s="231" t="s">
        <v>465</v>
      </c>
      <c r="AU142" s="231" t="s">
        <v>84</v>
      </c>
      <c r="AY142" s="19" t="s">
        <v>137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9" t="s">
        <v>82</v>
      </c>
      <c r="BK142" s="232">
        <f>ROUND(I142*H142,2)</f>
        <v>0</v>
      </c>
      <c r="BL142" s="19" t="s">
        <v>145</v>
      </c>
      <c r="BM142" s="231" t="s">
        <v>1141</v>
      </c>
    </row>
    <row r="143" s="2" customFormat="1">
      <c r="A143" s="40"/>
      <c r="B143" s="41"/>
      <c r="C143" s="42"/>
      <c r="D143" s="233" t="s">
        <v>147</v>
      </c>
      <c r="E143" s="42"/>
      <c r="F143" s="234" t="s">
        <v>1140</v>
      </c>
      <c r="G143" s="42"/>
      <c r="H143" s="42"/>
      <c r="I143" s="138"/>
      <c r="J143" s="42"/>
      <c r="K143" s="42"/>
      <c r="L143" s="46"/>
      <c r="M143" s="235"/>
      <c r="N143" s="23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147</v>
      </c>
      <c r="AU143" s="19" t="s">
        <v>84</v>
      </c>
    </row>
    <row r="144" s="2" customFormat="1" ht="16.5" customHeight="1">
      <c r="A144" s="40"/>
      <c r="B144" s="41"/>
      <c r="C144" s="220" t="s">
        <v>335</v>
      </c>
      <c r="D144" s="220" t="s">
        <v>140</v>
      </c>
      <c r="E144" s="221" t="s">
        <v>1142</v>
      </c>
      <c r="F144" s="222" t="s">
        <v>1143</v>
      </c>
      <c r="G144" s="223" t="s">
        <v>1074</v>
      </c>
      <c r="H144" s="224">
        <v>6</v>
      </c>
      <c r="I144" s="225"/>
      <c r="J144" s="226">
        <f>ROUND(I144*H144,2)</f>
        <v>0</v>
      </c>
      <c r="K144" s="222" t="s">
        <v>28</v>
      </c>
      <c r="L144" s="46"/>
      <c r="M144" s="227" t="s">
        <v>28</v>
      </c>
      <c r="N144" s="228" t="s">
        <v>45</v>
      </c>
      <c r="O144" s="86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1" t="s">
        <v>145</v>
      </c>
      <c r="AT144" s="231" t="s">
        <v>140</v>
      </c>
      <c r="AU144" s="231" t="s">
        <v>84</v>
      </c>
      <c r="AY144" s="19" t="s">
        <v>137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9" t="s">
        <v>82</v>
      </c>
      <c r="BK144" s="232">
        <f>ROUND(I144*H144,2)</f>
        <v>0</v>
      </c>
      <c r="BL144" s="19" t="s">
        <v>145</v>
      </c>
      <c r="BM144" s="231" t="s">
        <v>1144</v>
      </c>
    </row>
    <row r="145" s="2" customFormat="1">
      <c r="A145" s="40"/>
      <c r="B145" s="41"/>
      <c r="C145" s="42"/>
      <c r="D145" s="233" t="s">
        <v>147</v>
      </c>
      <c r="E145" s="42"/>
      <c r="F145" s="234" t="s">
        <v>1143</v>
      </c>
      <c r="G145" s="42"/>
      <c r="H145" s="42"/>
      <c r="I145" s="138"/>
      <c r="J145" s="42"/>
      <c r="K145" s="42"/>
      <c r="L145" s="46"/>
      <c r="M145" s="235"/>
      <c r="N145" s="236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147</v>
      </c>
      <c r="AU145" s="19" t="s">
        <v>84</v>
      </c>
    </row>
    <row r="146" s="2" customFormat="1" ht="16.5" customHeight="1">
      <c r="A146" s="40"/>
      <c r="B146" s="41"/>
      <c r="C146" s="280" t="s">
        <v>342</v>
      </c>
      <c r="D146" s="280" t="s">
        <v>465</v>
      </c>
      <c r="E146" s="281" t="s">
        <v>1145</v>
      </c>
      <c r="F146" s="282" t="s">
        <v>1146</v>
      </c>
      <c r="G146" s="283" t="s">
        <v>1074</v>
      </c>
      <c r="H146" s="284">
        <v>6</v>
      </c>
      <c r="I146" s="285"/>
      <c r="J146" s="286">
        <f>ROUND(I146*H146,2)</f>
        <v>0</v>
      </c>
      <c r="K146" s="282" t="s">
        <v>28</v>
      </c>
      <c r="L146" s="287"/>
      <c r="M146" s="288" t="s">
        <v>28</v>
      </c>
      <c r="N146" s="289" t="s">
        <v>45</v>
      </c>
      <c r="O146" s="86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1" t="s">
        <v>369</v>
      </c>
      <c r="AT146" s="231" t="s">
        <v>465</v>
      </c>
      <c r="AU146" s="231" t="s">
        <v>84</v>
      </c>
      <c r="AY146" s="19" t="s">
        <v>137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9" t="s">
        <v>82</v>
      </c>
      <c r="BK146" s="232">
        <f>ROUND(I146*H146,2)</f>
        <v>0</v>
      </c>
      <c r="BL146" s="19" t="s">
        <v>145</v>
      </c>
      <c r="BM146" s="231" t="s">
        <v>1147</v>
      </c>
    </row>
    <row r="147" s="2" customFormat="1">
      <c r="A147" s="40"/>
      <c r="B147" s="41"/>
      <c r="C147" s="42"/>
      <c r="D147" s="233" t="s">
        <v>147</v>
      </c>
      <c r="E147" s="42"/>
      <c r="F147" s="234" t="s">
        <v>1146</v>
      </c>
      <c r="G147" s="42"/>
      <c r="H147" s="42"/>
      <c r="I147" s="138"/>
      <c r="J147" s="42"/>
      <c r="K147" s="42"/>
      <c r="L147" s="46"/>
      <c r="M147" s="235"/>
      <c r="N147" s="236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147</v>
      </c>
      <c r="AU147" s="19" t="s">
        <v>84</v>
      </c>
    </row>
    <row r="148" s="12" customFormat="1" ht="22.8" customHeight="1">
      <c r="A148" s="12"/>
      <c r="B148" s="204"/>
      <c r="C148" s="205"/>
      <c r="D148" s="206" t="s">
        <v>73</v>
      </c>
      <c r="E148" s="218" t="s">
        <v>1148</v>
      </c>
      <c r="F148" s="218" t="s">
        <v>1149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SUM(P149:P150)</f>
        <v>0</v>
      </c>
      <c r="Q148" s="212"/>
      <c r="R148" s="213">
        <f>SUM(R149:R150)</f>
        <v>0</v>
      </c>
      <c r="S148" s="212"/>
      <c r="T148" s="214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84</v>
      </c>
      <c r="AT148" s="216" t="s">
        <v>73</v>
      </c>
      <c r="AU148" s="216" t="s">
        <v>82</v>
      </c>
      <c r="AY148" s="215" t="s">
        <v>137</v>
      </c>
      <c r="BK148" s="217">
        <f>SUM(BK149:BK150)</f>
        <v>0</v>
      </c>
    </row>
    <row r="149" s="2" customFormat="1" ht="16.5" customHeight="1">
      <c r="A149" s="40"/>
      <c r="B149" s="41"/>
      <c r="C149" s="220" t="s">
        <v>349</v>
      </c>
      <c r="D149" s="220" t="s">
        <v>140</v>
      </c>
      <c r="E149" s="221" t="s">
        <v>1150</v>
      </c>
      <c r="F149" s="222" t="s">
        <v>1151</v>
      </c>
      <c r="G149" s="223" t="s">
        <v>1152</v>
      </c>
      <c r="H149" s="224">
        <v>2</v>
      </c>
      <c r="I149" s="225"/>
      <c r="J149" s="226">
        <f>ROUND(I149*H149,2)</f>
        <v>0</v>
      </c>
      <c r="K149" s="222" t="s">
        <v>28</v>
      </c>
      <c r="L149" s="46"/>
      <c r="M149" s="227" t="s">
        <v>28</v>
      </c>
      <c r="N149" s="228" t="s">
        <v>45</v>
      </c>
      <c r="O149" s="86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1" t="s">
        <v>145</v>
      </c>
      <c r="AT149" s="231" t="s">
        <v>140</v>
      </c>
      <c r="AU149" s="231" t="s">
        <v>84</v>
      </c>
      <c r="AY149" s="19" t="s">
        <v>137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9" t="s">
        <v>82</v>
      </c>
      <c r="BK149" s="232">
        <f>ROUND(I149*H149,2)</f>
        <v>0</v>
      </c>
      <c r="BL149" s="19" t="s">
        <v>145</v>
      </c>
      <c r="BM149" s="231" t="s">
        <v>1153</v>
      </c>
    </row>
    <row r="150" s="2" customFormat="1">
      <c r="A150" s="40"/>
      <c r="B150" s="41"/>
      <c r="C150" s="42"/>
      <c r="D150" s="233" t="s">
        <v>147</v>
      </c>
      <c r="E150" s="42"/>
      <c r="F150" s="234" t="s">
        <v>1151</v>
      </c>
      <c r="G150" s="42"/>
      <c r="H150" s="42"/>
      <c r="I150" s="138"/>
      <c r="J150" s="42"/>
      <c r="K150" s="42"/>
      <c r="L150" s="46"/>
      <c r="M150" s="235"/>
      <c r="N150" s="236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147</v>
      </c>
      <c r="AU150" s="19" t="s">
        <v>84</v>
      </c>
    </row>
    <row r="151" s="12" customFormat="1" ht="22.8" customHeight="1">
      <c r="A151" s="12"/>
      <c r="B151" s="204"/>
      <c r="C151" s="205"/>
      <c r="D151" s="206" t="s">
        <v>73</v>
      </c>
      <c r="E151" s="218" t="s">
        <v>1154</v>
      </c>
      <c r="F151" s="218" t="s">
        <v>1155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SUM(P152:P157)</f>
        <v>0</v>
      </c>
      <c r="Q151" s="212"/>
      <c r="R151" s="213">
        <f>SUM(R152:R157)</f>
        <v>0</v>
      </c>
      <c r="S151" s="212"/>
      <c r="T151" s="214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84</v>
      </c>
      <c r="AT151" s="216" t="s">
        <v>73</v>
      </c>
      <c r="AU151" s="216" t="s">
        <v>82</v>
      </c>
      <c r="AY151" s="215" t="s">
        <v>137</v>
      </c>
      <c r="BK151" s="217">
        <f>SUM(BK152:BK157)</f>
        <v>0</v>
      </c>
    </row>
    <row r="152" s="2" customFormat="1" ht="16.5" customHeight="1">
      <c r="A152" s="40"/>
      <c r="B152" s="41"/>
      <c r="C152" s="220" t="s">
        <v>355</v>
      </c>
      <c r="D152" s="220" t="s">
        <v>140</v>
      </c>
      <c r="E152" s="221" t="s">
        <v>1156</v>
      </c>
      <c r="F152" s="222" t="s">
        <v>1157</v>
      </c>
      <c r="G152" s="223" t="s">
        <v>1152</v>
      </c>
      <c r="H152" s="224">
        <v>2</v>
      </c>
      <c r="I152" s="225"/>
      <c r="J152" s="226">
        <f>ROUND(I152*H152,2)</f>
        <v>0</v>
      </c>
      <c r="K152" s="222" t="s">
        <v>28</v>
      </c>
      <c r="L152" s="46"/>
      <c r="M152" s="227" t="s">
        <v>28</v>
      </c>
      <c r="N152" s="228" t="s">
        <v>45</v>
      </c>
      <c r="O152" s="86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1" t="s">
        <v>145</v>
      </c>
      <c r="AT152" s="231" t="s">
        <v>140</v>
      </c>
      <c r="AU152" s="231" t="s">
        <v>84</v>
      </c>
      <c r="AY152" s="19" t="s">
        <v>137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9" t="s">
        <v>82</v>
      </c>
      <c r="BK152" s="232">
        <f>ROUND(I152*H152,2)</f>
        <v>0</v>
      </c>
      <c r="BL152" s="19" t="s">
        <v>145</v>
      </c>
      <c r="BM152" s="231" t="s">
        <v>1158</v>
      </c>
    </row>
    <row r="153" s="2" customFormat="1">
      <c r="A153" s="40"/>
      <c r="B153" s="41"/>
      <c r="C153" s="42"/>
      <c r="D153" s="233" t="s">
        <v>147</v>
      </c>
      <c r="E153" s="42"/>
      <c r="F153" s="234" t="s">
        <v>1157</v>
      </c>
      <c r="G153" s="42"/>
      <c r="H153" s="42"/>
      <c r="I153" s="138"/>
      <c r="J153" s="42"/>
      <c r="K153" s="42"/>
      <c r="L153" s="46"/>
      <c r="M153" s="235"/>
      <c r="N153" s="23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147</v>
      </c>
      <c r="AU153" s="19" t="s">
        <v>84</v>
      </c>
    </row>
    <row r="154" s="2" customFormat="1" ht="16.5" customHeight="1">
      <c r="A154" s="40"/>
      <c r="B154" s="41"/>
      <c r="C154" s="220" t="s">
        <v>363</v>
      </c>
      <c r="D154" s="220" t="s">
        <v>140</v>
      </c>
      <c r="E154" s="221" t="s">
        <v>1159</v>
      </c>
      <c r="F154" s="222" t="s">
        <v>1160</v>
      </c>
      <c r="G154" s="223" t="s">
        <v>1152</v>
      </c>
      <c r="H154" s="224">
        <v>5</v>
      </c>
      <c r="I154" s="225"/>
      <c r="J154" s="226">
        <f>ROUND(I154*H154,2)</f>
        <v>0</v>
      </c>
      <c r="K154" s="222" t="s">
        <v>28</v>
      </c>
      <c r="L154" s="46"/>
      <c r="M154" s="227" t="s">
        <v>28</v>
      </c>
      <c r="N154" s="228" t="s">
        <v>45</v>
      </c>
      <c r="O154" s="86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1" t="s">
        <v>145</v>
      </c>
      <c r="AT154" s="231" t="s">
        <v>140</v>
      </c>
      <c r="AU154" s="231" t="s">
        <v>84</v>
      </c>
      <c r="AY154" s="19" t="s">
        <v>137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9" t="s">
        <v>82</v>
      </c>
      <c r="BK154" s="232">
        <f>ROUND(I154*H154,2)</f>
        <v>0</v>
      </c>
      <c r="BL154" s="19" t="s">
        <v>145</v>
      </c>
      <c r="BM154" s="231" t="s">
        <v>1161</v>
      </c>
    </row>
    <row r="155" s="2" customFormat="1">
      <c r="A155" s="40"/>
      <c r="B155" s="41"/>
      <c r="C155" s="42"/>
      <c r="D155" s="233" t="s">
        <v>147</v>
      </c>
      <c r="E155" s="42"/>
      <c r="F155" s="234" t="s">
        <v>1160</v>
      </c>
      <c r="G155" s="42"/>
      <c r="H155" s="42"/>
      <c r="I155" s="138"/>
      <c r="J155" s="42"/>
      <c r="K155" s="42"/>
      <c r="L155" s="46"/>
      <c r="M155" s="235"/>
      <c r="N155" s="23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147</v>
      </c>
      <c r="AU155" s="19" t="s">
        <v>84</v>
      </c>
    </row>
    <row r="156" s="2" customFormat="1" ht="16.5" customHeight="1">
      <c r="A156" s="40"/>
      <c r="B156" s="41"/>
      <c r="C156" s="220" t="s">
        <v>369</v>
      </c>
      <c r="D156" s="220" t="s">
        <v>140</v>
      </c>
      <c r="E156" s="221" t="s">
        <v>1162</v>
      </c>
      <c r="F156" s="222" t="s">
        <v>1163</v>
      </c>
      <c r="G156" s="223" t="s">
        <v>1152</v>
      </c>
      <c r="H156" s="224">
        <v>2</v>
      </c>
      <c r="I156" s="225"/>
      <c r="J156" s="226">
        <f>ROUND(I156*H156,2)</f>
        <v>0</v>
      </c>
      <c r="K156" s="222" t="s">
        <v>28</v>
      </c>
      <c r="L156" s="46"/>
      <c r="M156" s="227" t="s">
        <v>28</v>
      </c>
      <c r="N156" s="228" t="s">
        <v>45</v>
      </c>
      <c r="O156" s="86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1" t="s">
        <v>145</v>
      </c>
      <c r="AT156" s="231" t="s">
        <v>140</v>
      </c>
      <c r="AU156" s="231" t="s">
        <v>84</v>
      </c>
      <c r="AY156" s="19" t="s">
        <v>137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9" t="s">
        <v>82</v>
      </c>
      <c r="BK156" s="232">
        <f>ROUND(I156*H156,2)</f>
        <v>0</v>
      </c>
      <c r="BL156" s="19" t="s">
        <v>145</v>
      </c>
      <c r="BM156" s="231" t="s">
        <v>1164</v>
      </c>
    </row>
    <row r="157" s="2" customFormat="1">
      <c r="A157" s="40"/>
      <c r="B157" s="41"/>
      <c r="C157" s="42"/>
      <c r="D157" s="233" t="s">
        <v>147</v>
      </c>
      <c r="E157" s="42"/>
      <c r="F157" s="234" t="s">
        <v>1163</v>
      </c>
      <c r="G157" s="42"/>
      <c r="H157" s="42"/>
      <c r="I157" s="138"/>
      <c r="J157" s="42"/>
      <c r="K157" s="42"/>
      <c r="L157" s="46"/>
      <c r="M157" s="235"/>
      <c r="N157" s="236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147</v>
      </c>
      <c r="AU157" s="19" t="s">
        <v>84</v>
      </c>
    </row>
    <row r="158" s="12" customFormat="1" ht="22.8" customHeight="1">
      <c r="A158" s="12"/>
      <c r="B158" s="204"/>
      <c r="C158" s="205"/>
      <c r="D158" s="206" t="s">
        <v>73</v>
      </c>
      <c r="E158" s="218" t="s">
        <v>1165</v>
      </c>
      <c r="F158" s="218" t="s">
        <v>1166</v>
      </c>
      <c r="G158" s="205"/>
      <c r="H158" s="205"/>
      <c r="I158" s="208"/>
      <c r="J158" s="219">
        <f>BK158</f>
        <v>0</v>
      </c>
      <c r="K158" s="205"/>
      <c r="L158" s="210"/>
      <c r="M158" s="211"/>
      <c r="N158" s="212"/>
      <c r="O158" s="212"/>
      <c r="P158" s="213">
        <f>SUM(P159:P164)</f>
        <v>0</v>
      </c>
      <c r="Q158" s="212"/>
      <c r="R158" s="213">
        <f>SUM(R159:R164)</f>
        <v>0</v>
      </c>
      <c r="S158" s="212"/>
      <c r="T158" s="214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5" t="s">
        <v>82</v>
      </c>
      <c r="AT158" s="216" t="s">
        <v>73</v>
      </c>
      <c r="AU158" s="216" t="s">
        <v>82</v>
      </c>
      <c r="AY158" s="215" t="s">
        <v>137</v>
      </c>
      <c r="BK158" s="217">
        <f>SUM(BK159:BK164)</f>
        <v>0</v>
      </c>
    </row>
    <row r="159" s="2" customFormat="1" ht="16.5" customHeight="1">
      <c r="A159" s="40"/>
      <c r="B159" s="41"/>
      <c r="C159" s="220" t="s">
        <v>376</v>
      </c>
      <c r="D159" s="220" t="s">
        <v>140</v>
      </c>
      <c r="E159" s="221" t="s">
        <v>1167</v>
      </c>
      <c r="F159" s="222" t="s">
        <v>1168</v>
      </c>
      <c r="G159" s="223" t="s">
        <v>1079</v>
      </c>
      <c r="H159" s="224">
        <v>1</v>
      </c>
      <c r="I159" s="225"/>
      <c r="J159" s="226">
        <f>ROUND(I159*H159,2)</f>
        <v>0</v>
      </c>
      <c r="K159" s="222" t="s">
        <v>28</v>
      </c>
      <c r="L159" s="46"/>
      <c r="M159" s="227" t="s">
        <v>28</v>
      </c>
      <c r="N159" s="228" t="s">
        <v>45</v>
      </c>
      <c r="O159" s="86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1" t="s">
        <v>138</v>
      </c>
      <c r="AT159" s="231" t="s">
        <v>140</v>
      </c>
      <c r="AU159" s="231" t="s">
        <v>84</v>
      </c>
      <c r="AY159" s="19" t="s">
        <v>137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9" t="s">
        <v>82</v>
      </c>
      <c r="BK159" s="232">
        <f>ROUND(I159*H159,2)</f>
        <v>0</v>
      </c>
      <c r="BL159" s="19" t="s">
        <v>138</v>
      </c>
      <c r="BM159" s="231" t="s">
        <v>1169</v>
      </c>
    </row>
    <row r="160" s="2" customFormat="1">
      <c r="A160" s="40"/>
      <c r="B160" s="41"/>
      <c r="C160" s="42"/>
      <c r="D160" s="233" t="s">
        <v>147</v>
      </c>
      <c r="E160" s="42"/>
      <c r="F160" s="234" t="s">
        <v>1168</v>
      </c>
      <c r="G160" s="42"/>
      <c r="H160" s="42"/>
      <c r="I160" s="138"/>
      <c r="J160" s="42"/>
      <c r="K160" s="42"/>
      <c r="L160" s="46"/>
      <c r="M160" s="235"/>
      <c r="N160" s="236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147</v>
      </c>
      <c r="AU160" s="19" t="s">
        <v>84</v>
      </c>
    </row>
    <row r="161" s="2" customFormat="1" ht="16.5" customHeight="1">
      <c r="A161" s="40"/>
      <c r="B161" s="41"/>
      <c r="C161" s="220" t="s">
        <v>380</v>
      </c>
      <c r="D161" s="220" t="s">
        <v>140</v>
      </c>
      <c r="E161" s="221" t="s">
        <v>1170</v>
      </c>
      <c r="F161" s="222" t="s">
        <v>1171</v>
      </c>
      <c r="G161" s="223" t="s">
        <v>1074</v>
      </c>
      <c r="H161" s="224">
        <v>1</v>
      </c>
      <c r="I161" s="225"/>
      <c r="J161" s="226">
        <f>ROUND(I161*H161,2)</f>
        <v>0</v>
      </c>
      <c r="K161" s="222" t="s">
        <v>28</v>
      </c>
      <c r="L161" s="46"/>
      <c r="M161" s="227" t="s">
        <v>28</v>
      </c>
      <c r="N161" s="228" t="s">
        <v>45</v>
      </c>
      <c r="O161" s="86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1" t="s">
        <v>138</v>
      </c>
      <c r="AT161" s="231" t="s">
        <v>140</v>
      </c>
      <c r="AU161" s="231" t="s">
        <v>84</v>
      </c>
      <c r="AY161" s="19" t="s">
        <v>137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9" t="s">
        <v>82</v>
      </c>
      <c r="BK161" s="232">
        <f>ROUND(I161*H161,2)</f>
        <v>0</v>
      </c>
      <c r="BL161" s="19" t="s">
        <v>138</v>
      </c>
      <c r="BM161" s="231" t="s">
        <v>1172</v>
      </c>
    </row>
    <row r="162" s="2" customFormat="1">
      <c r="A162" s="40"/>
      <c r="B162" s="41"/>
      <c r="C162" s="42"/>
      <c r="D162" s="233" t="s">
        <v>147</v>
      </c>
      <c r="E162" s="42"/>
      <c r="F162" s="234" t="s">
        <v>1171</v>
      </c>
      <c r="G162" s="42"/>
      <c r="H162" s="42"/>
      <c r="I162" s="138"/>
      <c r="J162" s="42"/>
      <c r="K162" s="42"/>
      <c r="L162" s="46"/>
      <c r="M162" s="235"/>
      <c r="N162" s="236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147</v>
      </c>
      <c r="AU162" s="19" t="s">
        <v>84</v>
      </c>
    </row>
    <row r="163" s="2" customFormat="1" ht="16.5" customHeight="1">
      <c r="A163" s="40"/>
      <c r="B163" s="41"/>
      <c r="C163" s="220" t="s">
        <v>385</v>
      </c>
      <c r="D163" s="220" t="s">
        <v>140</v>
      </c>
      <c r="E163" s="221" t="s">
        <v>1173</v>
      </c>
      <c r="F163" s="222" t="s">
        <v>1174</v>
      </c>
      <c r="G163" s="223" t="s">
        <v>1079</v>
      </c>
      <c r="H163" s="224">
        <v>1</v>
      </c>
      <c r="I163" s="225"/>
      <c r="J163" s="226">
        <f>ROUND(I163*H163,2)</f>
        <v>0</v>
      </c>
      <c r="K163" s="222" t="s">
        <v>28</v>
      </c>
      <c r="L163" s="46"/>
      <c r="M163" s="227" t="s">
        <v>28</v>
      </c>
      <c r="N163" s="228" t="s">
        <v>45</v>
      </c>
      <c r="O163" s="8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1" t="s">
        <v>138</v>
      </c>
      <c r="AT163" s="231" t="s">
        <v>140</v>
      </c>
      <c r="AU163" s="231" t="s">
        <v>84</v>
      </c>
      <c r="AY163" s="19" t="s">
        <v>137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9" t="s">
        <v>82</v>
      </c>
      <c r="BK163" s="232">
        <f>ROUND(I163*H163,2)</f>
        <v>0</v>
      </c>
      <c r="BL163" s="19" t="s">
        <v>138</v>
      </c>
      <c r="BM163" s="231" t="s">
        <v>1175</v>
      </c>
    </row>
    <row r="164" s="2" customFormat="1">
      <c r="A164" s="40"/>
      <c r="B164" s="41"/>
      <c r="C164" s="42"/>
      <c r="D164" s="233" t="s">
        <v>147</v>
      </c>
      <c r="E164" s="42"/>
      <c r="F164" s="234" t="s">
        <v>1174</v>
      </c>
      <c r="G164" s="42"/>
      <c r="H164" s="42"/>
      <c r="I164" s="138"/>
      <c r="J164" s="42"/>
      <c r="K164" s="42"/>
      <c r="L164" s="46"/>
      <c r="M164" s="235"/>
      <c r="N164" s="23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147</v>
      </c>
      <c r="AU164" s="19" t="s">
        <v>84</v>
      </c>
    </row>
    <row r="165" s="12" customFormat="1" ht="22.8" customHeight="1">
      <c r="A165" s="12"/>
      <c r="B165" s="204"/>
      <c r="C165" s="205"/>
      <c r="D165" s="206" t="s">
        <v>73</v>
      </c>
      <c r="E165" s="218" t="s">
        <v>1176</v>
      </c>
      <c r="F165" s="218" t="s">
        <v>1177</v>
      </c>
      <c r="G165" s="205"/>
      <c r="H165" s="205"/>
      <c r="I165" s="208"/>
      <c r="J165" s="219">
        <f>BK165</f>
        <v>0</v>
      </c>
      <c r="K165" s="205"/>
      <c r="L165" s="210"/>
      <c r="M165" s="211"/>
      <c r="N165" s="212"/>
      <c r="O165" s="212"/>
      <c r="P165" s="213">
        <f>SUM(P166:P167)</f>
        <v>0</v>
      </c>
      <c r="Q165" s="212"/>
      <c r="R165" s="213">
        <f>SUM(R166:R167)</f>
        <v>0</v>
      </c>
      <c r="S165" s="212"/>
      <c r="T165" s="214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5" t="s">
        <v>84</v>
      </c>
      <c r="AT165" s="216" t="s">
        <v>73</v>
      </c>
      <c r="AU165" s="216" t="s">
        <v>82</v>
      </c>
      <c r="AY165" s="215" t="s">
        <v>137</v>
      </c>
      <c r="BK165" s="217">
        <f>SUM(BK166:BK167)</f>
        <v>0</v>
      </c>
    </row>
    <row r="166" s="2" customFormat="1" ht="16.5" customHeight="1">
      <c r="A166" s="40"/>
      <c r="B166" s="41"/>
      <c r="C166" s="220" t="s">
        <v>394</v>
      </c>
      <c r="D166" s="220" t="s">
        <v>140</v>
      </c>
      <c r="E166" s="221" t="s">
        <v>1178</v>
      </c>
      <c r="F166" s="222" t="s">
        <v>1177</v>
      </c>
      <c r="G166" s="223" t="s">
        <v>1152</v>
      </c>
      <c r="H166" s="224">
        <v>5</v>
      </c>
      <c r="I166" s="225"/>
      <c r="J166" s="226">
        <f>ROUND(I166*H166,2)</f>
        <v>0</v>
      </c>
      <c r="K166" s="222" t="s">
        <v>28</v>
      </c>
      <c r="L166" s="46"/>
      <c r="M166" s="227" t="s">
        <v>28</v>
      </c>
      <c r="N166" s="228" t="s">
        <v>45</v>
      </c>
      <c r="O166" s="86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1" t="s">
        <v>145</v>
      </c>
      <c r="AT166" s="231" t="s">
        <v>140</v>
      </c>
      <c r="AU166" s="231" t="s">
        <v>84</v>
      </c>
      <c r="AY166" s="19" t="s">
        <v>137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9" t="s">
        <v>82</v>
      </c>
      <c r="BK166" s="232">
        <f>ROUND(I166*H166,2)</f>
        <v>0</v>
      </c>
      <c r="BL166" s="19" t="s">
        <v>145</v>
      </c>
      <c r="BM166" s="231" t="s">
        <v>1179</v>
      </c>
    </row>
    <row r="167" s="2" customFormat="1">
      <c r="A167" s="40"/>
      <c r="B167" s="41"/>
      <c r="C167" s="42"/>
      <c r="D167" s="233" t="s">
        <v>147</v>
      </c>
      <c r="E167" s="42"/>
      <c r="F167" s="234" t="s">
        <v>1177</v>
      </c>
      <c r="G167" s="42"/>
      <c r="H167" s="42"/>
      <c r="I167" s="138"/>
      <c r="J167" s="42"/>
      <c r="K167" s="42"/>
      <c r="L167" s="46"/>
      <c r="M167" s="290"/>
      <c r="N167" s="291"/>
      <c r="O167" s="292"/>
      <c r="P167" s="292"/>
      <c r="Q167" s="292"/>
      <c r="R167" s="292"/>
      <c r="S167" s="292"/>
      <c r="T167" s="293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147</v>
      </c>
      <c r="AU167" s="19" t="s">
        <v>84</v>
      </c>
    </row>
    <row r="168" s="2" customFormat="1" ht="6.96" customHeight="1">
      <c r="A168" s="40"/>
      <c r="B168" s="61"/>
      <c r="C168" s="62"/>
      <c r="D168" s="62"/>
      <c r="E168" s="62"/>
      <c r="F168" s="62"/>
      <c r="G168" s="62"/>
      <c r="H168" s="62"/>
      <c r="I168" s="168"/>
      <c r="J168" s="62"/>
      <c r="K168" s="62"/>
      <c r="L168" s="46"/>
      <c r="M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</row>
  </sheetData>
  <sheetProtection sheet="1" autoFilter="0" formatColumns="0" formatRows="0" objects="1" scenarios="1" spinCount="100000" saltValue="sj7N1r+eaQizVGrTiOd6gqV2SMo8tL/KoqjCjYbN1KAhELmhrsYE3NwaHjGkNnAl2896gfWd8ahDASMOfhYcxg==" hashValue="8+wH8n+opTdJFsvMwyUY0odCeojFesb6TuqpGZEMF2KC9RZtapTWCDdLSPfVaqgwP/eqbn53+5qzJwIcKtAr/w==" algorithmName="SHA-512" password="CC35"/>
  <autoFilter ref="C86:K16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96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ZŠ Libušina - 3.NP - Karlovy Vary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97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1180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21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28. 4. 2020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26</v>
      </c>
      <c r="E14" s="40"/>
      <c r="F14" s="40"/>
      <c r="G14" s="40"/>
      <c r="H14" s="40"/>
      <c r="I14" s="142" t="s">
        <v>27</v>
      </c>
      <c r="J14" s="141" t="str">
        <f>IF('Rekapitulace stavby'!AN10="","",'Rekapitulace stavby'!AN10)</f>
        <v/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tr">
        <f>IF('Rekapitulace stavby'!E11="","",'Rekapitulace stavby'!E11)</f>
        <v>Statutární město Karlovy Vary</v>
      </c>
      <c r="F15" s="40"/>
      <c r="G15" s="40"/>
      <c r="H15" s="40"/>
      <c r="I15" s="142" t="s">
        <v>30</v>
      </c>
      <c r="J15" s="141" t="str">
        <f>IF('Rekapitulace stavby'!AN11="","",'Rekapitulace stavby'!AN11)</f>
        <v/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27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30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27</v>
      </c>
      <c r="J20" s="141" t="s">
        <v>28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30</v>
      </c>
      <c r="J21" s="141" t="s">
        <v>28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27</v>
      </c>
      <c r="J23" s="141" t="s">
        <v>28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37</v>
      </c>
      <c r="F24" s="40"/>
      <c r="G24" s="40"/>
      <c r="H24" s="40"/>
      <c r="I24" s="142" t="s">
        <v>30</v>
      </c>
      <c r="J24" s="141" t="s">
        <v>28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28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ROUND(J83,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ROUND((SUM(BE83:BE117)),  2)</f>
        <v>0</v>
      </c>
      <c r="G33" s="40"/>
      <c r="H33" s="40"/>
      <c r="I33" s="157">
        <v>0.20999999999999999</v>
      </c>
      <c r="J33" s="156">
        <f>ROUND(((SUM(BE83:BE117))*I33),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ROUND((SUM(BF83:BF117)),  2)</f>
        <v>0</v>
      </c>
      <c r="G34" s="40"/>
      <c r="H34" s="40"/>
      <c r="I34" s="157">
        <v>0.14999999999999999</v>
      </c>
      <c r="J34" s="156">
        <f>ROUND(((SUM(BF83:BF117))*I34),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ROUND((SUM(BG83:BG117)),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ROUND((SUM(BH83:BH117)),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ROUND((SUM(BI83:BI117)),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ZŠ Libušina - 3.NP - Karlovy Vary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 - Slaboproud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Karlovy Vary</v>
      </c>
      <c r="G52" s="42"/>
      <c r="H52" s="42"/>
      <c r="I52" s="142" t="s">
        <v>24</v>
      </c>
      <c r="J52" s="74" t="str">
        <f>IF(J12="","",J12)</f>
        <v>28. 4. 2020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54.45" customHeight="1">
      <c r="A54" s="40"/>
      <c r="B54" s="41"/>
      <c r="C54" s="34" t="s">
        <v>26</v>
      </c>
      <c r="D54" s="42"/>
      <c r="E54" s="42"/>
      <c r="F54" s="29" t="str">
        <f>E15</f>
        <v>Statutární město Karlovy Vary</v>
      </c>
      <c r="G54" s="42"/>
      <c r="H54" s="42"/>
      <c r="I54" s="142" t="s">
        <v>33</v>
      </c>
      <c r="J54" s="38" t="str">
        <f>E21</f>
        <v>BPO spol. s r.o.,Lidická 1239,36317 OSTROV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Tomanová Ing.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100</v>
      </c>
      <c r="D57" s="174"/>
      <c r="E57" s="174"/>
      <c r="F57" s="174"/>
      <c r="G57" s="174"/>
      <c r="H57" s="174"/>
      <c r="I57" s="175"/>
      <c r="J57" s="176" t="s">
        <v>101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J83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78"/>
      <c r="C60" s="179"/>
      <c r="D60" s="180" t="s">
        <v>1181</v>
      </c>
      <c r="E60" s="181"/>
      <c r="F60" s="181"/>
      <c r="G60" s="181"/>
      <c r="H60" s="181"/>
      <c r="I60" s="182"/>
      <c r="J60" s="183">
        <f>J84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1182</v>
      </c>
      <c r="E61" s="188"/>
      <c r="F61" s="188"/>
      <c r="G61" s="188"/>
      <c r="H61" s="188"/>
      <c r="I61" s="189"/>
      <c r="J61" s="190">
        <f>J85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1183</v>
      </c>
      <c r="E62" s="188"/>
      <c r="F62" s="188"/>
      <c r="G62" s="188"/>
      <c r="H62" s="188"/>
      <c r="I62" s="189"/>
      <c r="J62" s="190">
        <f>J102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1184</v>
      </c>
      <c r="E63" s="188"/>
      <c r="F63" s="188"/>
      <c r="G63" s="188"/>
      <c r="H63" s="188"/>
      <c r="I63" s="189"/>
      <c r="J63" s="190">
        <f>J107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138"/>
      <c r="J64" s="42"/>
      <c r="K64" s="42"/>
      <c r="L64" s="139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168"/>
      <c r="J65" s="62"/>
      <c r="K65" s="62"/>
      <c r="L65" s="13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171"/>
      <c r="J69" s="64"/>
      <c r="K69" s="64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122</v>
      </c>
      <c r="D70" s="42"/>
      <c r="E70" s="42"/>
      <c r="F70" s="42"/>
      <c r="G70" s="42"/>
      <c r="H70" s="42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2" t="str">
        <f>E7</f>
        <v>ZŠ Libušina - 3.NP - Karlovy Vary</v>
      </c>
      <c r="F73" s="34"/>
      <c r="G73" s="34"/>
      <c r="H73" s="34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97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D - Slaboproud</v>
      </c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22</v>
      </c>
      <c r="D77" s="42"/>
      <c r="E77" s="42"/>
      <c r="F77" s="29" t="str">
        <f>F12</f>
        <v>Karlovy Vary</v>
      </c>
      <c r="G77" s="42"/>
      <c r="H77" s="42"/>
      <c r="I77" s="142" t="s">
        <v>24</v>
      </c>
      <c r="J77" s="74" t="str">
        <f>IF(J12="","",J12)</f>
        <v>28. 4. 2020</v>
      </c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54.45" customHeight="1">
      <c r="A79" s="40"/>
      <c r="B79" s="41"/>
      <c r="C79" s="34" t="s">
        <v>26</v>
      </c>
      <c r="D79" s="42"/>
      <c r="E79" s="42"/>
      <c r="F79" s="29" t="str">
        <f>E15</f>
        <v>Statutární město Karlovy Vary</v>
      </c>
      <c r="G79" s="42"/>
      <c r="H79" s="42"/>
      <c r="I79" s="142" t="s">
        <v>33</v>
      </c>
      <c r="J79" s="38" t="str">
        <f>E21</f>
        <v>BPO spol. s r.o.,Lidická 1239,36317 OSTROV</v>
      </c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142" t="s">
        <v>36</v>
      </c>
      <c r="J80" s="38" t="str">
        <f>E24</f>
        <v>Tomanová Ing.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92"/>
      <c r="B82" s="193"/>
      <c r="C82" s="194" t="s">
        <v>123</v>
      </c>
      <c r="D82" s="195" t="s">
        <v>59</v>
      </c>
      <c r="E82" s="195" t="s">
        <v>55</v>
      </c>
      <c r="F82" s="195" t="s">
        <v>56</v>
      </c>
      <c r="G82" s="195" t="s">
        <v>124</v>
      </c>
      <c r="H82" s="195" t="s">
        <v>125</v>
      </c>
      <c r="I82" s="196" t="s">
        <v>126</v>
      </c>
      <c r="J82" s="195" t="s">
        <v>101</v>
      </c>
      <c r="K82" s="197" t="s">
        <v>127</v>
      </c>
      <c r="L82" s="198"/>
      <c r="M82" s="94" t="s">
        <v>28</v>
      </c>
      <c r="N82" s="95" t="s">
        <v>44</v>
      </c>
      <c r="O82" s="95" t="s">
        <v>128</v>
      </c>
      <c r="P82" s="95" t="s">
        <v>129</v>
      </c>
      <c r="Q82" s="95" t="s">
        <v>130</v>
      </c>
      <c r="R82" s="95" t="s">
        <v>131</v>
      </c>
      <c r="S82" s="95" t="s">
        <v>132</v>
      </c>
      <c r="T82" s="96" t="s">
        <v>133</v>
      </c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</row>
    <row r="83" s="2" customFormat="1" ht="22.8" customHeight="1">
      <c r="A83" s="40"/>
      <c r="B83" s="41"/>
      <c r="C83" s="101" t="s">
        <v>134</v>
      </c>
      <c r="D83" s="42"/>
      <c r="E83" s="42"/>
      <c r="F83" s="42"/>
      <c r="G83" s="42"/>
      <c r="H83" s="42"/>
      <c r="I83" s="138"/>
      <c r="J83" s="199">
        <f>BK83</f>
        <v>0</v>
      </c>
      <c r="K83" s="42"/>
      <c r="L83" s="46"/>
      <c r="M83" s="97"/>
      <c r="N83" s="200"/>
      <c r="O83" s="98"/>
      <c r="P83" s="201">
        <f>P84</f>
        <v>0</v>
      </c>
      <c r="Q83" s="98"/>
      <c r="R83" s="201">
        <f>R84</f>
        <v>0</v>
      </c>
      <c r="S83" s="98"/>
      <c r="T83" s="20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73</v>
      </c>
      <c r="AU83" s="19" t="s">
        <v>102</v>
      </c>
      <c r="BK83" s="203">
        <f>BK84</f>
        <v>0</v>
      </c>
    </row>
    <row r="84" s="12" customFormat="1" ht="25.92" customHeight="1">
      <c r="A84" s="12"/>
      <c r="B84" s="204"/>
      <c r="C84" s="205"/>
      <c r="D84" s="206" t="s">
        <v>73</v>
      </c>
      <c r="E84" s="207" t="s">
        <v>1185</v>
      </c>
      <c r="F84" s="207" t="s">
        <v>1186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P85+P102+P107</f>
        <v>0</v>
      </c>
      <c r="Q84" s="212"/>
      <c r="R84" s="213">
        <f>R85+R102+R107</f>
        <v>0</v>
      </c>
      <c r="S84" s="212"/>
      <c r="T84" s="214">
        <f>T85+T102+T107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5" t="s">
        <v>84</v>
      </c>
      <c r="AT84" s="216" t="s">
        <v>73</v>
      </c>
      <c r="AU84" s="216" t="s">
        <v>74</v>
      </c>
      <c r="AY84" s="215" t="s">
        <v>137</v>
      </c>
      <c r="BK84" s="217">
        <f>BK85+BK102+BK107</f>
        <v>0</v>
      </c>
    </row>
    <row r="85" s="12" customFormat="1" ht="22.8" customHeight="1">
      <c r="A85" s="12"/>
      <c r="B85" s="204"/>
      <c r="C85" s="205"/>
      <c r="D85" s="206" t="s">
        <v>73</v>
      </c>
      <c r="E85" s="218" t="s">
        <v>1187</v>
      </c>
      <c r="F85" s="218" t="s">
        <v>1188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SUM(P86:P101)</f>
        <v>0</v>
      </c>
      <c r="Q85" s="212"/>
      <c r="R85" s="213">
        <f>SUM(R86:R101)</f>
        <v>0</v>
      </c>
      <c r="S85" s="212"/>
      <c r="T85" s="214">
        <f>SUM(T86:T101)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5" t="s">
        <v>84</v>
      </c>
      <c r="AT85" s="216" t="s">
        <v>73</v>
      </c>
      <c r="AU85" s="216" t="s">
        <v>82</v>
      </c>
      <c r="AY85" s="215" t="s">
        <v>137</v>
      </c>
      <c r="BK85" s="217">
        <f>SUM(BK86:BK101)</f>
        <v>0</v>
      </c>
    </row>
    <row r="86" s="2" customFormat="1" ht="16.5" customHeight="1">
      <c r="A86" s="40"/>
      <c r="B86" s="41"/>
      <c r="C86" s="220" t="s">
        <v>82</v>
      </c>
      <c r="D86" s="220" t="s">
        <v>140</v>
      </c>
      <c r="E86" s="221" t="s">
        <v>1189</v>
      </c>
      <c r="F86" s="222" t="s">
        <v>1190</v>
      </c>
      <c r="G86" s="223" t="s">
        <v>1074</v>
      </c>
      <c r="H86" s="224">
        <v>2</v>
      </c>
      <c r="I86" s="225"/>
      <c r="J86" s="226">
        <f>ROUND(I86*H86,2)</f>
        <v>0</v>
      </c>
      <c r="K86" s="222" t="s">
        <v>28</v>
      </c>
      <c r="L86" s="46"/>
      <c r="M86" s="227" t="s">
        <v>28</v>
      </c>
      <c r="N86" s="228" t="s">
        <v>45</v>
      </c>
      <c r="O86" s="8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31" t="s">
        <v>145</v>
      </c>
      <c r="AT86" s="231" t="s">
        <v>140</v>
      </c>
      <c r="AU86" s="231" t="s">
        <v>84</v>
      </c>
      <c r="AY86" s="19" t="s">
        <v>137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19" t="s">
        <v>82</v>
      </c>
      <c r="BK86" s="232">
        <f>ROUND(I86*H86,2)</f>
        <v>0</v>
      </c>
      <c r="BL86" s="19" t="s">
        <v>145</v>
      </c>
      <c r="BM86" s="231" t="s">
        <v>1191</v>
      </c>
    </row>
    <row r="87" s="2" customFormat="1">
      <c r="A87" s="40"/>
      <c r="B87" s="41"/>
      <c r="C87" s="42"/>
      <c r="D87" s="233" t="s">
        <v>147</v>
      </c>
      <c r="E87" s="42"/>
      <c r="F87" s="234" t="s">
        <v>1190</v>
      </c>
      <c r="G87" s="42"/>
      <c r="H87" s="42"/>
      <c r="I87" s="138"/>
      <c r="J87" s="42"/>
      <c r="K87" s="42"/>
      <c r="L87" s="46"/>
      <c r="M87" s="235"/>
      <c r="N87" s="236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147</v>
      </c>
      <c r="AU87" s="19" t="s">
        <v>84</v>
      </c>
    </row>
    <row r="88" s="2" customFormat="1" ht="16.5" customHeight="1">
      <c r="A88" s="40"/>
      <c r="B88" s="41"/>
      <c r="C88" s="220" t="s">
        <v>84</v>
      </c>
      <c r="D88" s="220" t="s">
        <v>140</v>
      </c>
      <c r="E88" s="221" t="s">
        <v>1192</v>
      </c>
      <c r="F88" s="222" t="s">
        <v>1193</v>
      </c>
      <c r="G88" s="223" t="s">
        <v>1074</v>
      </c>
      <c r="H88" s="224">
        <v>2</v>
      </c>
      <c r="I88" s="225"/>
      <c r="J88" s="226">
        <f>ROUND(I88*H88,2)</f>
        <v>0</v>
      </c>
      <c r="K88" s="222" t="s">
        <v>28</v>
      </c>
      <c r="L88" s="46"/>
      <c r="M88" s="227" t="s">
        <v>28</v>
      </c>
      <c r="N88" s="228" t="s">
        <v>45</v>
      </c>
      <c r="O88" s="8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1" t="s">
        <v>145</v>
      </c>
      <c r="AT88" s="231" t="s">
        <v>140</v>
      </c>
      <c r="AU88" s="231" t="s">
        <v>84</v>
      </c>
      <c r="AY88" s="19" t="s">
        <v>137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19" t="s">
        <v>82</v>
      </c>
      <c r="BK88" s="232">
        <f>ROUND(I88*H88,2)</f>
        <v>0</v>
      </c>
      <c r="BL88" s="19" t="s">
        <v>145</v>
      </c>
      <c r="BM88" s="231" t="s">
        <v>1194</v>
      </c>
    </row>
    <row r="89" s="2" customFormat="1">
      <c r="A89" s="40"/>
      <c r="B89" s="41"/>
      <c r="C89" s="42"/>
      <c r="D89" s="233" t="s">
        <v>147</v>
      </c>
      <c r="E89" s="42"/>
      <c r="F89" s="234" t="s">
        <v>1193</v>
      </c>
      <c r="G89" s="42"/>
      <c r="H89" s="42"/>
      <c r="I89" s="138"/>
      <c r="J89" s="42"/>
      <c r="K89" s="42"/>
      <c r="L89" s="46"/>
      <c r="M89" s="235"/>
      <c r="N89" s="236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147</v>
      </c>
      <c r="AU89" s="19" t="s">
        <v>84</v>
      </c>
    </row>
    <row r="90" s="2" customFormat="1" ht="16.5" customHeight="1">
      <c r="A90" s="40"/>
      <c r="B90" s="41"/>
      <c r="C90" s="220" t="s">
        <v>164</v>
      </c>
      <c r="D90" s="220" t="s">
        <v>140</v>
      </c>
      <c r="E90" s="221" t="s">
        <v>1195</v>
      </c>
      <c r="F90" s="222" t="s">
        <v>1196</v>
      </c>
      <c r="G90" s="223" t="s">
        <v>1074</v>
      </c>
      <c r="H90" s="224">
        <v>4</v>
      </c>
      <c r="I90" s="225"/>
      <c r="J90" s="226">
        <f>ROUND(I90*H90,2)</f>
        <v>0</v>
      </c>
      <c r="K90" s="222" t="s">
        <v>28</v>
      </c>
      <c r="L90" s="46"/>
      <c r="M90" s="227" t="s">
        <v>28</v>
      </c>
      <c r="N90" s="228" t="s">
        <v>45</v>
      </c>
      <c r="O90" s="8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1" t="s">
        <v>145</v>
      </c>
      <c r="AT90" s="231" t="s">
        <v>140</v>
      </c>
      <c r="AU90" s="231" t="s">
        <v>84</v>
      </c>
      <c r="AY90" s="19" t="s">
        <v>137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19" t="s">
        <v>82</v>
      </c>
      <c r="BK90" s="232">
        <f>ROUND(I90*H90,2)</f>
        <v>0</v>
      </c>
      <c r="BL90" s="19" t="s">
        <v>145</v>
      </c>
      <c r="BM90" s="231" t="s">
        <v>1197</v>
      </c>
    </row>
    <row r="91" s="2" customFormat="1">
      <c r="A91" s="40"/>
      <c r="B91" s="41"/>
      <c r="C91" s="42"/>
      <c r="D91" s="233" t="s">
        <v>147</v>
      </c>
      <c r="E91" s="42"/>
      <c r="F91" s="234" t="s">
        <v>1196</v>
      </c>
      <c r="G91" s="42"/>
      <c r="H91" s="42"/>
      <c r="I91" s="138"/>
      <c r="J91" s="42"/>
      <c r="K91" s="42"/>
      <c r="L91" s="46"/>
      <c r="M91" s="235"/>
      <c r="N91" s="236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147</v>
      </c>
      <c r="AU91" s="19" t="s">
        <v>84</v>
      </c>
    </row>
    <row r="92" s="2" customFormat="1" ht="16.5" customHeight="1">
      <c r="A92" s="40"/>
      <c r="B92" s="41"/>
      <c r="C92" s="220" t="s">
        <v>138</v>
      </c>
      <c r="D92" s="220" t="s">
        <v>140</v>
      </c>
      <c r="E92" s="221" t="s">
        <v>1198</v>
      </c>
      <c r="F92" s="222" t="s">
        <v>1199</v>
      </c>
      <c r="G92" s="223" t="s">
        <v>1079</v>
      </c>
      <c r="H92" s="224">
        <v>2</v>
      </c>
      <c r="I92" s="225"/>
      <c r="J92" s="226">
        <f>ROUND(I92*H92,2)</f>
        <v>0</v>
      </c>
      <c r="K92" s="222" t="s">
        <v>28</v>
      </c>
      <c r="L92" s="46"/>
      <c r="M92" s="227" t="s">
        <v>28</v>
      </c>
      <c r="N92" s="228" t="s">
        <v>45</v>
      </c>
      <c r="O92" s="8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1" t="s">
        <v>145</v>
      </c>
      <c r="AT92" s="231" t="s">
        <v>140</v>
      </c>
      <c r="AU92" s="231" t="s">
        <v>84</v>
      </c>
      <c r="AY92" s="19" t="s">
        <v>137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19" t="s">
        <v>82</v>
      </c>
      <c r="BK92" s="232">
        <f>ROUND(I92*H92,2)</f>
        <v>0</v>
      </c>
      <c r="BL92" s="19" t="s">
        <v>145</v>
      </c>
      <c r="BM92" s="231" t="s">
        <v>1200</v>
      </c>
    </row>
    <row r="93" s="2" customFormat="1">
      <c r="A93" s="40"/>
      <c r="B93" s="41"/>
      <c r="C93" s="42"/>
      <c r="D93" s="233" t="s">
        <v>147</v>
      </c>
      <c r="E93" s="42"/>
      <c r="F93" s="234" t="s">
        <v>1199</v>
      </c>
      <c r="G93" s="42"/>
      <c r="H93" s="42"/>
      <c r="I93" s="138"/>
      <c r="J93" s="42"/>
      <c r="K93" s="42"/>
      <c r="L93" s="46"/>
      <c r="M93" s="235"/>
      <c r="N93" s="236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147</v>
      </c>
      <c r="AU93" s="19" t="s">
        <v>84</v>
      </c>
    </row>
    <row r="94" s="2" customFormat="1" ht="16.5" customHeight="1">
      <c r="A94" s="40"/>
      <c r="B94" s="41"/>
      <c r="C94" s="220" t="s">
        <v>179</v>
      </c>
      <c r="D94" s="220" t="s">
        <v>140</v>
      </c>
      <c r="E94" s="221" t="s">
        <v>1201</v>
      </c>
      <c r="F94" s="222" t="s">
        <v>1202</v>
      </c>
      <c r="G94" s="223" t="s">
        <v>266</v>
      </c>
      <c r="H94" s="224">
        <v>20</v>
      </c>
      <c r="I94" s="225"/>
      <c r="J94" s="226">
        <f>ROUND(I94*H94,2)</f>
        <v>0</v>
      </c>
      <c r="K94" s="222" t="s">
        <v>28</v>
      </c>
      <c r="L94" s="46"/>
      <c r="M94" s="227" t="s">
        <v>28</v>
      </c>
      <c r="N94" s="228" t="s">
        <v>45</v>
      </c>
      <c r="O94" s="8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1" t="s">
        <v>145</v>
      </c>
      <c r="AT94" s="231" t="s">
        <v>140</v>
      </c>
      <c r="AU94" s="231" t="s">
        <v>84</v>
      </c>
      <c r="AY94" s="19" t="s">
        <v>137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9" t="s">
        <v>82</v>
      </c>
      <c r="BK94" s="232">
        <f>ROUND(I94*H94,2)</f>
        <v>0</v>
      </c>
      <c r="BL94" s="19" t="s">
        <v>145</v>
      </c>
      <c r="BM94" s="231" t="s">
        <v>1203</v>
      </c>
    </row>
    <row r="95" s="2" customFormat="1">
      <c r="A95" s="40"/>
      <c r="B95" s="41"/>
      <c r="C95" s="42"/>
      <c r="D95" s="233" t="s">
        <v>147</v>
      </c>
      <c r="E95" s="42"/>
      <c r="F95" s="234" t="s">
        <v>1204</v>
      </c>
      <c r="G95" s="42"/>
      <c r="H95" s="42"/>
      <c r="I95" s="138"/>
      <c r="J95" s="42"/>
      <c r="K95" s="42"/>
      <c r="L95" s="46"/>
      <c r="M95" s="235"/>
      <c r="N95" s="23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147</v>
      </c>
      <c r="AU95" s="19" t="s">
        <v>84</v>
      </c>
    </row>
    <row r="96" s="2" customFormat="1" ht="21.75" customHeight="1">
      <c r="A96" s="40"/>
      <c r="B96" s="41"/>
      <c r="C96" s="220" t="s">
        <v>151</v>
      </c>
      <c r="D96" s="220" t="s">
        <v>140</v>
      </c>
      <c r="E96" s="221" t="s">
        <v>1205</v>
      </c>
      <c r="F96" s="222" t="s">
        <v>1206</v>
      </c>
      <c r="G96" s="223" t="s">
        <v>1074</v>
      </c>
      <c r="H96" s="224">
        <v>2</v>
      </c>
      <c r="I96" s="225"/>
      <c r="J96" s="226">
        <f>ROUND(I96*H96,2)</f>
        <v>0</v>
      </c>
      <c r="K96" s="222" t="s">
        <v>28</v>
      </c>
      <c r="L96" s="46"/>
      <c r="M96" s="227" t="s">
        <v>28</v>
      </c>
      <c r="N96" s="228" t="s">
        <v>45</v>
      </c>
      <c r="O96" s="8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1" t="s">
        <v>145</v>
      </c>
      <c r="AT96" s="231" t="s">
        <v>140</v>
      </c>
      <c r="AU96" s="231" t="s">
        <v>84</v>
      </c>
      <c r="AY96" s="19" t="s">
        <v>137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19" t="s">
        <v>82</v>
      </c>
      <c r="BK96" s="232">
        <f>ROUND(I96*H96,2)</f>
        <v>0</v>
      </c>
      <c r="BL96" s="19" t="s">
        <v>145</v>
      </c>
      <c r="BM96" s="231" t="s">
        <v>1207</v>
      </c>
    </row>
    <row r="97" s="2" customFormat="1">
      <c r="A97" s="40"/>
      <c r="B97" s="41"/>
      <c r="C97" s="42"/>
      <c r="D97" s="233" t="s">
        <v>147</v>
      </c>
      <c r="E97" s="42"/>
      <c r="F97" s="234" t="s">
        <v>1206</v>
      </c>
      <c r="G97" s="42"/>
      <c r="H97" s="42"/>
      <c r="I97" s="138"/>
      <c r="J97" s="42"/>
      <c r="K97" s="42"/>
      <c r="L97" s="46"/>
      <c r="M97" s="235"/>
      <c r="N97" s="236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147</v>
      </c>
      <c r="AU97" s="19" t="s">
        <v>84</v>
      </c>
    </row>
    <row r="98" s="2" customFormat="1" ht="16.5" customHeight="1">
      <c r="A98" s="40"/>
      <c r="B98" s="41"/>
      <c r="C98" s="220" t="s">
        <v>194</v>
      </c>
      <c r="D98" s="220" t="s">
        <v>140</v>
      </c>
      <c r="E98" s="221" t="s">
        <v>1208</v>
      </c>
      <c r="F98" s="222" t="s">
        <v>28</v>
      </c>
      <c r="G98" s="223" t="s">
        <v>1074</v>
      </c>
      <c r="H98" s="224">
        <v>1</v>
      </c>
      <c r="I98" s="225"/>
      <c r="J98" s="226">
        <f>ROUND(I98*H98,2)</f>
        <v>0</v>
      </c>
      <c r="K98" s="222" t="s">
        <v>28</v>
      </c>
      <c r="L98" s="46"/>
      <c r="M98" s="227" t="s">
        <v>28</v>
      </c>
      <c r="N98" s="228" t="s">
        <v>45</v>
      </c>
      <c r="O98" s="8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1" t="s">
        <v>145</v>
      </c>
      <c r="AT98" s="231" t="s">
        <v>140</v>
      </c>
      <c r="AU98" s="231" t="s">
        <v>84</v>
      </c>
      <c r="AY98" s="19" t="s">
        <v>137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9" t="s">
        <v>82</v>
      </c>
      <c r="BK98" s="232">
        <f>ROUND(I98*H98,2)</f>
        <v>0</v>
      </c>
      <c r="BL98" s="19" t="s">
        <v>145</v>
      </c>
      <c r="BM98" s="231" t="s">
        <v>1209</v>
      </c>
    </row>
    <row r="99" s="2" customFormat="1">
      <c r="A99" s="40"/>
      <c r="B99" s="41"/>
      <c r="C99" s="42"/>
      <c r="D99" s="233" t="s">
        <v>147</v>
      </c>
      <c r="E99" s="42"/>
      <c r="F99" s="234" t="s">
        <v>1210</v>
      </c>
      <c r="G99" s="42"/>
      <c r="H99" s="42"/>
      <c r="I99" s="138"/>
      <c r="J99" s="42"/>
      <c r="K99" s="42"/>
      <c r="L99" s="46"/>
      <c r="M99" s="235"/>
      <c r="N99" s="23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147</v>
      </c>
      <c r="AU99" s="19" t="s">
        <v>84</v>
      </c>
    </row>
    <row r="100" s="2" customFormat="1" ht="16.5" customHeight="1">
      <c r="A100" s="40"/>
      <c r="B100" s="41"/>
      <c r="C100" s="220" t="s">
        <v>202</v>
      </c>
      <c r="D100" s="220" t="s">
        <v>140</v>
      </c>
      <c r="E100" s="221" t="s">
        <v>1211</v>
      </c>
      <c r="F100" s="222" t="s">
        <v>1212</v>
      </c>
      <c r="G100" s="223" t="s">
        <v>266</v>
      </c>
      <c r="H100" s="224">
        <v>40</v>
      </c>
      <c r="I100" s="225"/>
      <c r="J100" s="226">
        <f>ROUND(I100*H100,2)</f>
        <v>0</v>
      </c>
      <c r="K100" s="222" t="s">
        <v>28</v>
      </c>
      <c r="L100" s="46"/>
      <c r="M100" s="227" t="s">
        <v>28</v>
      </c>
      <c r="N100" s="228" t="s">
        <v>45</v>
      </c>
      <c r="O100" s="8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1" t="s">
        <v>145</v>
      </c>
      <c r="AT100" s="231" t="s">
        <v>140</v>
      </c>
      <c r="AU100" s="231" t="s">
        <v>84</v>
      </c>
      <c r="AY100" s="19" t="s">
        <v>137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9" t="s">
        <v>82</v>
      </c>
      <c r="BK100" s="232">
        <f>ROUND(I100*H100,2)</f>
        <v>0</v>
      </c>
      <c r="BL100" s="19" t="s">
        <v>145</v>
      </c>
      <c r="BM100" s="231" t="s">
        <v>1213</v>
      </c>
    </row>
    <row r="101" s="2" customFormat="1">
      <c r="A101" s="40"/>
      <c r="B101" s="41"/>
      <c r="C101" s="42"/>
      <c r="D101" s="233" t="s">
        <v>147</v>
      </c>
      <c r="E101" s="42"/>
      <c r="F101" s="234" t="s">
        <v>1212</v>
      </c>
      <c r="G101" s="42"/>
      <c r="H101" s="42"/>
      <c r="I101" s="138"/>
      <c r="J101" s="42"/>
      <c r="K101" s="42"/>
      <c r="L101" s="46"/>
      <c r="M101" s="235"/>
      <c r="N101" s="236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147</v>
      </c>
      <c r="AU101" s="19" t="s">
        <v>84</v>
      </c>
    </row>
    <row r="102" s="12" customFormat="1" ht="22.8" customHeight="1">
      <c r="A102" s="12"/>
      <c r="B102" s="204"/>
      <c r="C102" s="205"/>
      <c r="D102" s="206" t="s">
        <v>73</v>
      </c>
      <c r="E102" s="218" t="s">
        <v>1214</v>
      </c>
      <c r="F102" s="218" t="s">
        <v>1215</v>
      </c>
      <c r="G102" s="205"/>
      <c r="H102" s="205"/>
      <c r="I102" s="208"/>
      <c r="J102" s="219">
        <f>BK102</f>
        <v>0</v>
      </c>
      <c r="K102" s="205"/>
      <c r="L102" s="210"/>
      <c r="M102" s="211"/>
      <c r="N102" s="212"/>
      <c r="O102" s="212"/>
      <c r="P102" s="213">
        <f>SUM(P103:P106)</f>
        <v>0</v>
      </c>
      <c r="Q102" s="212"/>
      <c r="R102" s="213">
        <f>SUM(R103:R106)</f>
        <v>0</v>
      </c>
      <c r="S102" s="212"/>
      <c r="T102" s="214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5" t="s">
        <v>84</v>
      </c>
      <c r="AT102" s="216" t="s">
        <v>73</v>
      </c>
      <c r="AU102" s="216" t="s">
        <v>82</v>
      </c>
      <c r="AY102" s="215" t="s">
        <v>137</v>
      </c>
      <c r="BK102" s="217">
        <f>SUM(BK103:BK106)</f>
        <v>0</v>
      </c>
    </row>
    <row r="103" s="2" customFormat="1" ht="16.5" customHeight="1">
      <c r="A103" s="40"/>
      <c r="B103" s="41"/>
      <c r="C103" s="220" t="s">
        <v>209</v>
      </c>
      <c r="D103" s="220" t="s">
        <v>140</v>
      </c>
      <c r="E103" s="221" t="s">
        <v>1216</v>
      </c>
      <c r="F103" s="222" t="s">
        <v>1217</v>
      </c>
      <c r="G103" s="223" t="s">
        <v>1074</v>
      </c>
      <c r="H103" s="224">
        <v>1</v>
      </c>
      <c r="I103" s="225"/>
      <c r="J103" s="226">
        <f>ROUND(I103*H103,2)</f>
        <v>0</v>
      </c>
      <c r="K103" s="222" t="s">
        <v>28</v>
      </c>
      <c r="L103" s="46"/>
      <c r="M103" s="227" t="s">
        <v>28</v>
      </c>
      <c r="N103" s="228" t="s">
        <v>45</v>
      </c>
      <c r="O103" s="8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1" t="s">
        <v>145</v>
      </c>
      <c r="AT103" s="231" t="s">
        <v>140</v>
      </c>
      <c r="AU103" s="231" t="s">
        <v>84</v>
      </c>
      <c r="AY103" s="19" t="s">
        <v>137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9" t="s">
        <v>82</v>
      </c>
      <c r="BK103" s="232">
        <f>ROUND(I103*H103,2)</f>
        <v>0</v>
      </c>
      <c r="BL103" s="19" t="s">
        <v>145</v>
      </c>
      <c r="BM103" s="231" t="s">
        <v>1218</v>
      </c>
    </row>
    <row r="104" s="2" customFormat="1">
      <c r="A104" s="40"/>
      <c r="B104" s="41"/>
      <c r="C104" s="42"/>
      <c r="D104" s="233" t="s">
        <v>147</v>
      </c>
      <c r="E104" s="42"/>
      <c r="F104" s="234" t="s">
        <v>1217</v>
      </c>
      <c r="G104" s="42"/>
      <c r="H104" s="42"/>
      <c r="I104" s="138"/>
      <c r="J104" s="42"/>
      <c r="K104" s="42"/>
      <c r="L104" s="46"/>
      <c r="M104" s="235"/>
      <c r="N104" s="23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147</v>
      </c>
      <c r="AU104" s="19" t="s">
        <v>84</v>
      </c>
    </row>
    <row r="105" s="2" customFormat="1" ht="16.5" customHeight="1">
      <c r="A105" s="40"/>
      <c r="B105" s="41"/>
      <c r="C105" s="220" t="s">
        <v>216</v>
      </c>
      <c r="D105" s="220" t="s">
        <v>140</v>
      </c>
      <c r="E105" s="221" t="s">
        <v>1219</v>
      </c>
      <c r="F105" s="222" t="s">
        <v>1220</v>
      </c>
      <c r="G105" s="223" t="s">
        <v>1074</v>
      </c>
      <c r="H105" s="224">
        <v>1</v>
      </c>
      <c r="I105" s="225"/>
      <c r="J105" s="226">
        <f>ROUND(I105*H105,2)</f>
        <v>0</v>
      </c>
      <c r="K105" s="222" t="s">
        <v>28</v>
      </c>
      <c r="L105" s="46"/>
      <c r="M105" s="227" t="s">
        <v>28</v>
      </c>
      <c r="N105" s="228" t="s">
        <v>45</v>
      </c>
      <c r="O105" s="8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1" t="s">
        <v>145</v>
      </c>
      <c r="AT105" s="231" t="s">
        <v>140</v>
      </c>
      <c r="AU105" s="231" t="s">
        <v>84</v>
      </c>
      <c r="AY105" s="19" t="s">
        <v>137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9" t="s">
        <v>82</v>
      </c>
      <c r="BK105" s="232">
        <f>ROUND(I105*H105,2)</f>
        <v>0</v>
      </c>
      <c r="BL105" s="19" t="s">
        <v>145</v>
      </c>
      <c r="BM105" s="231" t="s">
        <v>1221</v>
      </c>
    </row>
    <row r="106" s="2" customFormat="1">
      <c r="A106" s="40"/>
      <c r="B106" s="41"/>
      <c r="C106" s="42"/>
      <c r="D106" s="233" t="s">
        <v>147</v>
      </c>
      <c r="E106" s="42"/>
      <c r="F106" s="234" t="s">
        <v>1220</v>
      </c>
      <c r="G106" s="42"/>
      <c r="H106" s="42"/>
      <c r="I106" s="138"/>
      <c r="J106" s="42"/>
      <c r="K106" s="42"/>
      <c r="L106" s="46"/>
      <c r="M106" s="235"/>
      <c r="N106" s="236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147</v>
      </c>
      <c r="AU106" s="19" t="s">
        <v>84</v>
      </c>
    </row>
    <row r="107" s="12" customFormat="1" ht="22.8" customHeight="1">
      <c r="A107" s="12"/>
      <c r="B107" s="204"/>
      <c r="C107" s="205"/>
      <c r="D107" s="206" t="s">
        <v>73</v>
      </c>
      <c r="E107" s="218" t="s">
        <v>1222</v>
      </c>
      <c r="F107" s="218" t="s">
        <v>1223</v>
      </c>
      <c r="G107" s="205"/>
      <c r="H107" s="205"/>
      <c r="I107" s="208"/>
      <c r="J107" s="219">
        <f>BK107</f>
        <v>0</v>
      </c>
      <c r="K107" s="205"/>
      <c r="L107" s="210"/>
      <c r="M107" s="211"/>
      <c r="N107" s="212"/>
      <c r="O107" s="212"/>
      <c r="P107" s="213">
        <f>SUM(P108:P117)</f>
        <v>0</v>
      </c>
      <c r="Q107" s="212"/>
      <c r="R107" s="213">
        <f>SUM(R108:R117)</f>
        <v>0</v>
      </c>
      <c r="S107" s="212"/>
      <c r="T107" s="214">
        <f>SUM(T108:T117)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5" t="s">
        <v>84</v>
      </c>
      <c r="AT107" s="216" t="s">
        <v>73</v>
      </c>
      <c r="AU107" s="216" t="s">
        <v>82</v>
      </c>
      <c r="AY107" s="215" t="s">
        <v>137</v>
      </c>
      <c r="BK107" s="217">
        <f>SUM(BK108:BK117)</f>
        <v>0</v>
      </c>
    </row>
    <row r="108" s="2" customFormat="1" ht="16.5" customHeight="1">
      <c r="A108" s="40"/>
      <c r="B108" s="41"/>
      <c r="C108" s="220" t="s">
        <v>223</v>
      </c>
      <c r="D108" s="220" t="s">
        <v>140</v>
      </c>
      <c r="E108" s="221" t="s">
        <v>1224</v>
      </c>
      <c r="F108" s="222" t="s">
        <v>1225</v>
      </c>
      <c r="G108" s="223" t="s">
        <v>1079</v>
      </c>
      <c r="H108" s="224">
        <v>1</v>
      </c>
      <c r="I108" s="225"/>
      <c r="J108" s="226">
        <f>ROUND(I108*H108,2)</f>
        <v>0</v>
      </c>
      <c r="K108" s="222" t="s">
        <v>28</v>
      </c>
      <c r="L108" s="46"/>
      <c r="M108" s="227" t="s">
        <v>28</v>
      </c>
      <c r="N108" s="228" t="s">
        <v>45</v>
      </c>
      <c r="O108" s="8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1" t="s">
        <v>145</v>
      </c>
      <c r="AT108" s="231" t="s">
        <v>140</v>
      </c>
      <c r="AU108" s="231" t="s">
        <v>84</v>
      </c>
      <c r="AY108" s="19" t="s">
        <v>137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9" t="s">
        <v>82</v>
      </c>
      <c r="BK108" s="232">
        <f>ROUND(I108*H108,2)</f>
        <v>0</v>
      </c>
      <c r="BL108" s="19" t="s">
        <v>145</v>
      </c>
      <c r="BM108" s="231" t="s">
        <v>1226</v>
      </c>
    </row>
    <row r="109" s="2" customFormat="1">
      <c r="A109" s="40"/>
      <c r="B109" s="41"/>
      <c r="C109" s="42"/>
      <c r="D109" s="233" t="s">
        <v>147</v>
      </c>
      <c r="E109" s="42"/>
      <c r="F109" s="234" t="s">
        <v>1225</v>
      </c>
      <c r="G109" s="42"/>
      <c r="H109" s="42"/>
      <c r="I109" s="138"/>
      <c r="J109" s="42"/>
      <c r="K109" s="42"/>
      <c r="L109" s="46"/>
      <c r="M109" s="235"/>
      <c r="N109" s="236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147</v>
      </c>
      <c r="AU109" s="19" t="s">
        <v>84</v>
      </c>
    </row>
    <row r="110" s="2" customFormat="1" ht="16.5" customHeight="1">
      <c r="A110" s="40"/>
      <c r="B110" s="41"/>
      <c r="C110" s="220" t="s">
        <v>238</v>
      </c>
      <c r="D110" s="220" t="s">
        <v>140</v>
      </c>
      <c r="E110" s="221" t="s">
        <v>1227</v>
      </c>
      <c r="F110" s="222" t="s">
        <v>1228</v>
      </c>
      <c r="G110" s="223" t="s">
        <v>1079</v>
      </c>
      <c r="H110" s="224">
        <v>1</v>
      </c>
      <c r="I110" s="225"/>
      <c r="J110" s="226">
        <f>ROUND(I110*H110,2)</f>
        <v>0</v>
      </c>
      <c r="K110" s="222" t="s">
        <v>28</v>
      </c>
      <c r="L110" s="46"/>
      <c r="M110" s="227" t="s">
        <v>28</v>
      </c>
      <c r="N110" s="228" t="s">
        <v>45</v>
      </c>
      <c r="O110" s="8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1" t="s">
        <v>145</v>
      </c>
      <c r="AT110" s="231" t="s">
        <v>140</v>
      </c>
      <c r="AU110" s="231" t="s">
        <v>84</v>
      </c>
      <c r="AY110" s="19" t="s">
        <v>137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9" t="s">
        <v>82</v>
      </c>
      <c r="BK110" s="232">
        <f>ROUND(I110*H110,2)</f>
        <v>0</v>
      </c>
      <c r="BL110" s="19" t="s">
        <v>145</v>
      </c>
      <c r="BM110" s="231" t="s">
        <v>1229</v>
      </c>
    </row>
    <row r="111" s="2" customFormat="1">
      <c r="A111" s="40"/>
      <c r="B111" s="41"/>
      <c r="C111" s="42"/>
      <c r="D111" s="233" t="s">
        <v>147</v>
      </c>
      <c r="E111" s="42"/>
      <c r="F111" s="234" t="s">
        <v>1228</v>
      </c>
      <c r="G111" s="42"/>
      <c r="H111" s="42"/>
      <c r="I111" s="138"/>
      <c r="J111" s="42"/>
      <c r="K111" s="42"/>
      <c r="L111" s="46"/>
      <c r="M111" s="235"/>
      <c r="N111" s="23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147</v>
      </c>
      <c r="AU111" s="19" t="s">
        <v>84</v>
      </c>
    </row>
    <row r="112" s="2" customFormat="1" ht="16.5" customHeight="1">
      <c r="A112" s="40"/>
      <c r="B112" s="41"/>
      <c r="C112" s="220" t="s">
        <v>242</v>
      </c>
      <c r="D112" s="220" t="s">
        <v>140</v>
      </c>
      <c r="E112" s="221" t="s">
        <v>1230</v>
      </c>
      <c r="F112" s="222" t="s">
        <v>1231</v>
      </c>
      <c r="G112" s="223" t="s">
        <v>1079</v>
      </c>
      <c r="H112" s="224">
        <v>1</v>
      </c>
      <c r="I112" s="225"/>
      <c r="J112" s="226">
        <f>ROUND(I112*H112,2)</f>
        <v>0</v>
      </c>
      <c r="K112" s="222" t="s">
        <v>28</v>
      </c>
      <c r="L112" s="46"/>
      <c r="M112" s="227" t="s">
        <v>28</v>
      </c>
      <c r="N112" s="228" t="s">
        <v>45</v>
      </c>
      <c r="O112" s="8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1" t="s">
        <v>145</v>
      </c>
      <c r="AT112" s="231" t="s">
        <v>140</v>
      </c>
      <c r="AU112" s="231" t="s">
        <v>84</v>
      </c>
      <c r="AY112" s="19" t="s">
        <v>137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9" t="s">
        <v>82</v>
      </c>
      <c r="BK112" s="232">
        <f>ROUND(I112*H112,2)</f>
        <v>0</v>
      </c>
      <c r="BL112" s="19" t="s">
        <v>145</v>
      </c>
      <c r="BM112" s="231" t="s">
        <v>1232</v>
      </c>
    </row>
    <row r="113" s="2" customFormat="1">
      <c r="A113" s="40"/>
      <c r="B113" s="41"/>
      <c r="C113" s="42"/>
      <c r="D113" s="233" t="s">
        <v>147</v>
      </c>
      <c r="E113" s="42"/>
      <c r="F113" s="234" t="s">
        <v>1231</v>
      </c>
      <c r="G113" s="42"/>
      <c r="H113" s="42"/>
      <c r="I113" s="138"/>
      <c r="J113" s="42"/>
      <c r="K113" s="42"/>
      <c r="L113" s="46"/>
      <c r="M113" s="235"/>
      <c r="N113" s="236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147</v>
      </c>
      <c r="AU113" s="19" t="s">
        <v>84</v>
      </c>
    </row>
    <row r="114" s="2" customFormat="1" ht="16.5" customHeight="1">
      <c r="A114" s="40"/>
      <c r="B114" s="41"/>
      <c r="C114" s="220" t="s">
        <v>251</v>
      </c>
      <c r="D114" s="220" t="s">
        <v>140</v>
      </c>
      <c r="E114" s="221" t="s">
        <v>1233</v>
      </c>
      <c r="F114" s="222" t="s">
        <v>1234</v>
      </c>
      <c r="G114" s="223" t="s">
        <v>1079</v>
      </c>
      <c r="H114" s="224">
        <v>1</v>
      </c>
      <c r="I114" s="225"/>
      <c r="J114" s="226">
        <f>ROUND(I114*H114,2)</f>
        <v>0</v>
      </c>
      <c r="K114" s="222" t="s">
        <v>28</v>
      </c>
      <c r="L114" s="46"/>
      <c r="M114" s="227" t="s">
        <v>28</v>
      </c>
      <c r="N114" s="228" t="s">
        <v>45</v>
      </c>
      <c r="O114" s="8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1" t="s">
        <v>145</v>
      </c>
      <c r="AT114" s="231" t="s">
        <v>140</v>
      </c>
      <c r="AU114" s="231" t="s">
        <v>84</v>
      </c>
      <c r="AY114" s="19" t="s">
        <v>137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9" t="s">
        <v>82</v>
      </c>
      <c r="BK114" s="232">
        <f>ROUND(I114*H114,2)</f>
        <v>0</v>
      </c>
      <c r="BL114" s="19" t="s">
        <v>145</v>
      </c>
      <c r="BM114" s="231" t="s">
        <v>1235</v>
      </c>
    </row>
    <row r="115" s="2" customFormat="1">
      <c r="A115" s="40"/>
      <c r="B115" s="41"/>
      <c r="C115" s="42"/>
      <c r="D115" s="233" t="s">
        <v>147</v>
      </c>
      <c r="E115" s="42"/>
      <c r="F115" s="234" t="s">
        <v>1234</v>
      </c>
      <c r="G115" s="42"/>
      <c r="H115" s="42"/>
      <c r="I115" s="138"/>
      <c r="J115" s="42"/>
      <c r="K115" s="42"/>
      <c r="L115" s="46"/>
      <c r="M115" s="235"/>
      <c r="N115" s="23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147</v>
      </c>
      <c r="AU115" s="19" t="s">
        <v>84</v>
      </c>
    </row>
    <row r="116" s="2" customFormat="1" ht="16.5" customHeight="1">
      <c r="A116" s="40"/>
      <c r="B116" s="41"/>
      <c r="C116" s="220" t="s">
        <v>8</v>
      </c>
      <c r="D116" s="220" t="s">
        <v>140</v>
      </c>
      <c r="E116" s="221" t="s">
        <v>1236</v>
      </c>
      <c r="F116" s="222" t="s">
        <v>1237</v>
      </c>
      <c r="G116" s="223" t="s">
        <v>1079</v>
      </c>
      <c r="H116" s="224">
        <v>1</v>
      </c>
      <c r="I116" s="225"/>
      <c r="J116" s="226">
        <f>ROUND(I116*H116,2)</f>
        <v>0</v>
      </c>
      <c r="K116" s="222" t="s">
        <v>28</v>
      </c>
      <c r="L116" s="46"/>
      <c r="M116" s="227" t="s">
        <v>28</v>
      </c>
      <c r="N116" s="228" t="s">
        <v>45</v>
      </c>
      <c r="O116" s="8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1" t="s">
        <v>145</v>
      </c>
      <c r="AT116" s="231" t="s">
        <v>140</v>
      </c>
      <c r="AU116" s="231" t="s">
        <v>84</v>
      </c>
      <c r="AY116" s="19" t="s">
        <v>137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9" t="s">
        <v>82</v>
      </c>
      <c r="BK116" s="232">
        <f>ROUND(I116*H116,2)</f>
        <v>0</v>
      </c>
      <c r="BL116" s="19" t="s">
        <v>145</v>
      </c>
      <c r="BM116" s="231" t="s">
        <v>1238</v>
      </c>
    </row>
    <row r="117" s="2" customFormat="1">
      <c r="A117" s="40"/>
      <c r="B117" s="41"/>
      <c r="C117" s="42"/>
      <c r="D117" s="233" t="s">
        <v>147</v>
      </c>
      <c r="E117" s="42"/>
      <c r="F117" s="234" t="s">
        <v>1237</v>
      </c>
      <c r="G117" s="42"/>
      <c r="H117" s="42"/>
      <c r="I117" s="138"/>
      <c r="J117" s="42"/>
      <c r="K117" s="42"/>
      <c r="L117" s="46"/>
      <c r="M117" s="290"/>
      <c r="N117" s="291"/>
      <c r="O117" s="292"/>
      <c r="P117" s="292"/>
      <c r="Q117" s="292"/>
      <c r="R117" s="292"/>
      <c r="S117" s="292"/>
      <c r="T117" s="293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147</v>
      </c>
      <c r="AU117" s="19" t="s">
        <v>84</v>
      </c>
    </row>
    <row r="118" s="2" customFormat="1" ht="6.96" customHeight="1">
      <c r="A118" s="40"/>
      <c r="B118" s="61"/>
      <c r="C118" s="62"/>
      <c r="D118" s="62"/>
      <c r="E118" s="62"/>
      <c r="F118" s="62"/>
      <c r="G118" s="62"/>
      <c r="H118" s="62"/>
      <c r="I118" s="168"/>
      <c r="J118" s="62"/>
      <c r="K118" s="62"/>
      <c r="L118" s="46"/>
      <c r="M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</sheetData>
  <sheetProtection sheet="1" autoFilter="0" formatColumns="0" formatRows="0" objects="1" scenarios="1" spinCount="100000" saltValue="3s8o/6kTYGNCfMijr2RCLzG7rQwl3wu9cLyj0GMEhCCHSkkxUSJ11eeu8MndSmC9tkbxwReQIVaqQ+7LQymYyQ==" hashValue="WYguZ93zprQyD2Ye47xie3whTNmYoEYcgmcpdlQpYb6m+fxz2i8iuSqmWwqjoh8qpBJuwR8r4nZPlhAkwGvlVw==" algorithmName="SHA-512" password="CC35"/>
  <autoFilter ref="C82:K11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96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ZŠ Libušina - 3.NP - Karlovy Vary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97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1239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21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28. 4. 2020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26</v>
      </c>
      <c r="E14" s="40"/>
      <c r="F14" s="40"/>
      <c r="G14" s="40"/>
      <c r="H14" s="40"/>
      <c r="I14" s="142" t="s">
        <v>27</v>
      </c>
      <c r="J14" s="141" t="str">
        <f>IF('Rekapitulace stavby'!AN10="","",'Rekapitulace stavby'!AN10)</f>
        <v/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tr">
        <f>IF('Rekapitulace stavby'!E11="","",'Rekapitulace stavby'!E11)</f>
        <v>Statutární město Karlovy Vary</v>
      </c>
      <c r="F15" s="40"/>
      <c r="G15" s="40"/>
      <c r="H15" s="40"/>
      <c r="I15" s="142" t="s">
        <v>30</v>
      </c>
      <c r="J15" s="141" t="str">
        <f>IF('Rekapitulace stavby'!AN11="","",'Rekapitulace stavby'!AN11)</f>
        <v/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27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30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27</v>
      </c>
      <c r="J20" s="141" t="s">
        <v>28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30</v>
      </c>
      <c r="J21" s="141" t="s">
        <v>28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27</v>
      </c>
      <c r="J23" s="141" t="s">
        <v>28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37</v>
      </c>
      <c r="F24" s="40"/>
      <c r="G24" s="40"/>
      <c r="H24" s="40"/>
      <c r="I24" s="142" t="s">
        <v>30</v>
      </c>
      <c r="J24" s="141" t="s">
        <v>28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28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ROUND(J84,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ROUND((SUM(BE84:BE127)),  2)</f>
        <v>0</v>
      </c>
      <c r="G33" s="40"/>
      <c r="H33" s="40"/>
      <c r="I33" s="157">
        <v>0.20999999999999999</v>
      </c>
      <c r="J33" s="156">
        <f>ROUND(((SUM(BE84:BE127))*I33),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ROUND((SUM(BF84:BF127)),  2)</f>
        <v>0</v>
      </c>
      <c r="G34" s="40"/>
      <c r="H34" s="40"/>
      <c r="I34" s="157">
        <v>0.14999999999999999</v>
      </c>
      <c r="J34" s="156">
        <f>ROUND(((SUM(BF84:BF127))*I34),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ROUND((SUM(BG84:BG127)),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ROUND((SUM(BH84:BH127)),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ROUND((SUM(BI84:BI127)),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ZŠ Libušina - 3.NP - Karlovy Vary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 - VRN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Karlovy Vary</v>
      </c>
      <c r="G52" s="42"/>
      <c r="H52" s="42"/>
      <c r="I52" s="142" t="s">
        <v>24</v>
      </c>
      <c r="J52" s="74" t="str">
        <f>IF(J12="","",J12)</f>
        <v>28. 4. 2020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54.45" customHeight="1">
      <c r="A54" s="40"/>
      <c r="B54" s="41"/>
      <c r="C54" s="34" t="s">
        <v>26</v>
      </c>
      <c r="D54" s="42"/>
      <c r="E54" s="42"/>
      <c r="F54" s="29" t="str">
        <f>E15</f>
        <v>Statutární město Karlovy Vary</v>
      </c>
      <c r="G54" s="42"/>
      <c r="H54" s="42"/>
      <c r="I54" s="142" t="s">
        <v>33</v>
      </c>
      <c r="J54" s="38" t="str">
        <f>E21</f>
        <v>BPO spol. s r.o.,Lidická 1239,36317 OSTROV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Tomanová Ing.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100</v>
      </c>
      <c r="D57" s="174"/>
      <c r="E57" s="174"/>
      <c r="F57" s="174"/>
      <c r="G57" s="174"/>
      <c r="H57" s="174"/>
      <c r="I57" s="175"/>
      <c r="J57" s="176" t="s">
        <v>101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J84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78"/>
      <c r="C60" s="179"/>
      <c r="D60" s="180" t="s">
        <v>1240</v>
      </c>
      <c r="E60" s="181"/>
      <c r="F60" s="181"/>
      <c r="G60" s="181"/>
      <c r="H60" s="181"/>
      <c r="I60" s="182"/>
      <c r="J60" s="183">
        <f>J85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1241</v>
      </c>
      <c r="E61" s="188"/>
      <c r="F61" s="188"/>
      <c r="G61" s="188"/>
      <c r="H61" s="188"/>
      <c r="I61" s="189"/>
      <c r="J61" s="190">
        <f>J86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1242</v>
      </c>
      <c r="E62" s="188"/>
      <c r="F62" s="188"/>
      <c r="G62" s="188"/>
      <c r="H62" s="188"/>
      <c r="I62" s="189"/>
      <c r="J62" s="190">
        <f>J94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1243</v>
      </c>
      <c r="E63" s="188"/>
      <c r="F63" s="188"/>
      <c r="G63" s="188"/>
      <c r="H63" s="188"/>
      <c r="I63" s="189"/>
      <c r="J63" s="190">
        <f>J107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1244</v>
      </c>
      <c r="E64" s="188"/>
      <c r="F64" s="188"/>
      <c r="G64" s="188"/>
      <c r="H64" s="188"/>
      <c r="I64" s="189"/>
      <c r="J64" s="190">
        <f>J122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38"/>
      <c r="J65" s="42"/>
      <c r="K65" s="42"/>
      <c r="L65" s="13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68"/>
      <c r="J66" s="62"/>
      <c r="K66" s="62"/>
      <c r="L66" s="13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71"/>
      <c r="J70" s="64"/>
      <c r="K70" s="64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122</v>
      </c>
      <c r="D71" s="42"/>
      <c r="E71" s="42"/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ZŠ Libušina - 3.NP - Karlovy Vary</v>
      </c>
      <c r="F74" s="34"/>
      <c r="G74" s="34"/>
      <c r="H74" s="34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97</v>
      </c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E - VRN</v>
      </c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Karlovy Vary</v>
      </c>
      <c r="G78" s="42"/>
      <c r="H78" s="42"/>
      <c r="I78" s="142" t="s">
        <v>24</v>
      </c>
      <c r="J78" s="74" t="str">
        <f>IF(J12="","",J12)</f>
        <v>28. 4. 2020</v>
      </c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54.45" customHeight="1">
      <c r="A80" s="40"/>
      <c r="B80" s="41"/>
      <c r="C80" s="34" t="s">
        <v>26</v>
      </c>
      <c r="D80" s="42"/>
      <c r="E80" s="42"/>
      <c r="F80" s="29" t="str">
        <f>E15</f>
        <v>Statutární město Karlovy Vary</v>
      </c>
      <c r="G80" s="42"/>
      <c r="H80" s="42"/>
      <c r="I80" s="142" t="s">
        <v>33</v>
      </c>
      <c r="J80" s="38" t="str">
        <f>E21</f>
        <v>BPO spol. s r.o.,Lidická 1239,36317 OSTROV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142" t="s">
        <v>36</v>
      </c>
      <c r="J81" s="38" t="str">
        <f>E24</f>
        <v>Tomanová Ing.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92"/>
      <c r="B83" s="193"/>
      <c r="C83" s="194" t="s">
        <v>123</v>
      </c>
      <c r="D83" s="195" t="s">
        <v>59</v>
      </c>
      <c r="E83" s="195" t="s">
        <v>55</v>
      </c>
      <c r="F83" s="195" t="s">
        <v>56</v>
      </c>
      <c r="G83" s="195" t="s">
        <v>124</v>
      </c>
      <c r="H83" s="195" t="s">
        <v>125</v>
      </c>
      <c r="I83" s="196" t="s">
        <v>126</v>
      </c>
      <c r="J83" s="195" t="s">
        <v>101</v>
      </c>
      <c r="K83" s="197" t="s">
        <v>127</v>
      </c>
      <c r="L83" s="198"/>
      <c r="M83" s="94" t="s">
        <v>28</v>
      </c>
      <c r="N83" s="95" t="s">
        <v>44</v>
      </c>
      <c r="O83" s="95" t="s">
        <v>128</v>
      </c>
      <c r="P83" s="95" t="s">
        <v>129</v>
      </c>
      <c r="Q83" s="95" t="s">
        <v>130</v>
      </c>
      <c r="R83" s="95" t="s">
        <v>131</v>
      </c>
      <c r="S83" s="95" t="s">
        <v>132</v>
      </c>
      <c r="T83" s="96" t="s">
        <v>133</v>
      </c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</row>
    <row r="84" s="2" customFormat="1" ht="22.8" customHeight="1">
      <c r="A84" s="40"/>
      <c r="B84" s="41"/>
      <c r="C84" s="101" t="s">
        <v>134</v>
      </c>
      <c r="D84" s="42"/>
      <c r="E84" s="42"/>
      <c r="F84" s="42"/>
      <c r="G84" s="42"/>
      <c r="H84" s="42"/>
      <c r="I84" s="138"/>
      <c r="J84" s="199">
        <f>BK84</f>
        <v>0</v>
      </c>
      <c r="K84" s="42"/>
      <c r="L84" s="46"/>
      <c r="M84" s="97"/>
      <c r="N84" s="200"/>
      <c r="O84" s="98"/>
      <c r="P84" s="201">
        <f>P85</f>
        <v>0</v>
      </c>
      <c r="Q84" s="98"/>
      <c r="R84" s="201">
        <f>R85</f>
        <v>0</v>
      </c>
      <c r="S84" s="98"/>
      <c r="T84" s="202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102</v>
      </c>
      <c r="BK84" s="203">
        <f>BK85</f>
        <v>0</v>
      </c>
    </row>
    <row r="85" s="12" customFormat="1" ht="25.92" customHeight="1">
      <c r="A85" s="12"/>
      <c r="B85" s="204"/>
      <c r="C85" s="205"/>
      <c r="D85" s="206" t="s">
        <v>73</v>
      </c>
      <c r="E85" s="207" t="s">
        <v>94</v>
      </c>
      <c r="F85" s="207" t="s">
        <v>1245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P86+P94+P107+P122</f>
        <v>0</v>
      </c>
      <c r="Q85" s="212"/>
      <c r="R85" s="213">
        <f>R86+R94+R107+R122</f>
        <v>0</v>
      </c>
      <c r="S85" s="212"/>
      <c r="T85" s="214">
        <f>T86+T94+T107+T122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5" t="s">
        <v>179</v>
      </c>
      <c r="AT85" s="216" t="s">
        <v>73</v>
      </c>
      <c r="AU85" s="216" t="s">
        <v>74</v>
      </c>
      <c r="AY85" s="215" t="s">
        <v>137</v>
      </c>
      <c r="BK85" s="217">
        <f>BK86+BK94+BK107+BK122</f>
        <v>0</v>
      </c>
    </row>
    <row r="86" s="12" customFormat="1" ht="22.8" customHeight="1">
      <c r="A86" s="12"/>
      <c r="B86" s="204"/>
      <c r="C86" s="205"/>
      <c r="D86" s="206" t="s">
        <v>73</v>
      </c>
      <c r="E86" s="218" t="s">
        <v>1246</v>
      </c>
      <c r="F86" s="218" t="s">
        <v>1247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SUM(P87:P93)</f>
        <v>0</v>
      </c>
      <c r="Q86" s="212"/>
      <c r="R86" s="213">
        <f>SUM(R87:R93)</f>
        <v>0</v>
      </c>
      <c r="S86" s="212"/>
      <c r="T86" s="214">
        <f>SUM(T87:T93)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5" t="s">
        <v>179</v>
      </c>
      <c r="AT86" s="216" t="s">
        <v>73</v>
      </c>
      <c r="AU86" s="216" t="s">
        <v>82</v>
      </c>
      <c r="AY86" s="215" t="s">
        <v>137</v>
      </c>
      <c r="BK86" s="217">
        <f>SUM(BK87:BK93)</f>
        <v>0</v>
      </c>
    </row>
    <row r="87" s="2" customFormat="1" ht="16.5" customHeight="1">
      <c r="A87" s="40"/>
      <c r="B87" s="41"/>
      <c r="C87" s="220" t="s">
        <v>82</v>
      </c>
      <c r="D87" s="220" t="s">
        <v>140</v>
      </c>
      <c r="E87" s="221" t="s">
        <v>1248</v>
      </c>
      <c r="F87" s="222" t="s">
        <v>1249</v>
      </c>
      <c r="G87" s="223" t="s">
        <v>997</v>
      </c>
      <c r="H87" s="224">
        <v>1</v>
      </c>
      <c r="I87" s="225"/>
      <c r="J87" s="226">
        <f>ROUND(I87*H87,2)</f>
        <v>0</v>
      </c>
      <c r="K87" s="222" t="s">
        <v>1250</v>
      </c>
      <c r="L87" s="46"/>
      <c r="M87" s="227" t="s">
        <v>28</v>
      </c>
      <c r="N87" s="228" t="s">
        <v>45</v>
      </c>
      <c r="O87" s="8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1" t="s">
        <v>1251</v>
      </c>
      <c r="AT87" s="231" t="s">
        <v>140</v>
      </c>
      <c r="AU87" s="231" t="s">
        <v>84</v>
      </c>
      <c r="AY87" s="19" t="s">
        <v>137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19" t="s">
        <v>82</v>
      </c>
      <c r="BK87" s="232">
        <f>ROUND(I87*H87,2)</f>
        <v>0</v>
      </c>
      <c r="BL87" s="19" t="s">
        <v>1251</v>
      </c>
      <c r="BM87" s="231" t="s">
        <v>1252</v>
      </c>
    </row>
    <row r="88" s="2" customFormat="1">
      <c r="A88" s="40"/>
      <c r="B88" s="41"/>
      <c r="C88" s="42"/>
      <c r="D88" s="233" t="s">
        <v>147</v>
      </c>
      <c r="E88" s="42"/>
      <c r="F88" s="234" t="s">
        <v>1249</v>
      </c>
      <c r="G88" s="42"/>
      <c r="H88" s="42"/>
      <c r="I88" s="138"/>
      <c r="J88" s="42"/>
      <c r="K88" s="42"/>
      <c r="L88" s="46"/>
      <c r="M88" s="235"/>
      <c r="N88" s="236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147</v>
      </c>
      <c r="AU88" s="19" t="s">
        <v>84</v>
      </c>
    </row>
    <row r="89" s="2" customFormat="1" ht="16.5" customHeight="1">
      <c r="A89" s="40"/>
      <c r="B89" s="41"/>
      <c r="C89" s="220" t="s">
        <v>84</v>
      </c>
      <c r="D89" s="220" t="s">
        <v>140</v>
      </c>
      <c r="E89" s="221" t="s">
        <v>1253</v>
      </c>
      <c r="F89" s="222" t="s">
        <v>1254</v>
      </c>
      <c r="G89" s="223" t="s">
        <v>1255</v>
      </c>
      <c r="H89" s="224">
        <v>1</v>
      </c>
      <c r="I89" s="225"/>
      <c r="J89" s="226">
        <f>ROUND(I89*H89,2)</f>
        <v>0</v>
      </c>
      <c r="K89" s="222" t="s">
        <v>1250</v>
      </c>
      <c r="L89" s="46"/>
      <c r="M89" s="227" t="s">
        <v>28</v>
      </c>
      <c r="N89" s="228" t="s">
        <v>45</v>
      </c>
      <c r="O89" s="8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1" t="s">
        <v>1251</v>
      </c>
      <c r="AT89" s="231" t="s">
        <v>140</v>
      </c>
      <c r="AU89" s="231" t="s">
        <v>84</v>
      </c>
      <c r="AY89" s="19" t="s">
        <v>137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19" t="s">
        <v>82</v>
      </c>
      <c r="BK89" s="232">
        <f>ROUND(I89*H89,2)</f>
        <v>0</v>
      </c>
      <c r="BL89" s="19" t="s">
        <v>1251</v>
      </c>
      <c r="BM89" s="231" t="s">
        <v>1256</v>
      </c>
    </row>
    <row r="90" s="2" customFormat="1">
      <c r="A90" s="40"/>
      <c r="B90" s="41"/>
      <c r="C90" s="42"/>
      <c r="D90" s="233" t="s">
        <v>147</v>
      </c>
      <c r="E90" s="42"/>
      <c r="F90" s="234" t="s">
        <v>1254</v>
      </c>
      <c r="G90" s="42"/>
      <c r="H90" s="42"/>
      <c r="I90" s="138"/>
      <c r="J90" s="42"/>
      <c r="K90" s="42"/>
      <c r="L90" s="46"/>
      <c r="M90" s="235"/>
      <c r="N90" s="236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147</v>
      </c>
      <c r="AU90" s="19" t="s">
        <v>84</v>
      </c>
    </row>
    <row r="91" s="13" customFormat="1">
      <c r="A91" s="13"/>
      <c r="B91" s="237"/>
      <c r="C91" s="238"/>
      <c r="D91" s="233" t="s">
        <v>149</v>
      </c>
      <c r="E91" s="239" t="s">
        <v>28</v>
      </c>
      <c r="F91" s="240" t="s">
        <v>1257</v>
      </c>
      <c r="G91" s="238"/>
      <c r="H91" s="239" t="s">
        <v>28</v>
      </c>
      <c r="I91" s="241"/>
      <c r="J91" s="238"/>
      <c r="K91" s="238"/>
      <c r="L91" s="242"/>
      <c r="M91" s="243"/>
      <c r="N91" s="244"/>
      <c r="O91" s="244"/>
      <c r="P91" s="244"/>
      <c r="Q91" s="244"/>
      <c r="R91" s="244"/>
      <c r="S91" s="244"/>
      <c r="T91" s="24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6" t="s">
        <v>149</v>
      </c>
      <c r="AU91" s="246" t="s">
        <v>84</v>
      </c>
      <c r="AV91" s="13" t="s">
        <v>82</v>
      </c>
      <c r="AW91" s="13" t="s">
        <v>35</v>
      </c>
      <c r="AX91" s="13" t="s">
        <v>74</v>
      </c>
      <c r="AY91" s="246" t="s">
        <v>137</v>
      </c>
    </row>
    <row r="92" s="13" customFormat="1">
      <c r="A92" s="13"/>
      <c r="B92" s="237"/>
      <c r="C92" s="238"/>
      <c r="D92" s="233" t="s">
        <v>149</v>
      </c>
      <c r="E92" s="239" t="s">
        <v>28</v>
      </c>
      <c r="F92" s="240" t="s">
        <v>1258</v>
      </c>
      <c r="G92" s="238"/>
      <c r="H92" s="239" t="s">
        <v>28</v>
      </c>
      <c r="I92" s="241"/>
      <c r="J92" s="238"/>
      <c r="K92" s="238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149</v>
      </c>
      <c r="AU92" s="246" t="s">
        <v>84</v>
      </c>
      <c r="AV92" s="13" t="s">
        <v>82</v>
      </c>
      <c r="AW92" s="13" t="s">
        <v>35</v>
      </c>
      <c r="AX92" s="13" t="s">
        <v>74</v>
      </c>
      <c r="AY92" s="246" t="s">
        <v>137</v>
      </c>
    </row>
    <row r="93" s="14" customFormat="1">
      <c r="A93" s="14"/>
      <c r="B93" s="247"/>
      <c r="C93" s="248"/>
      <c r="D93" s="233" t="s">
        <v>149</v>
      </c>
      <c r="E93" s="249" t="s">
        <v>28</v>
      </c>
      <c r="F93" s="250" t="s">
        <v>82</v>
      </c>
      <c r="G93" s="248"/>
      <c r="H93" s="251">
        <v>1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7" t="s">
        <v>149</v>
      </c>
      <c r="AU93" s="257" t="s">
        <v>84</v>
      </c>
      <c r="AV93" s="14" t="s">
        <v>84</v>
      </c>
      <c r="AW93" s="14" t="s">
        <v>35</v>
      </c>
      <c r="AX93" s="14" t="s">
        <v>82</v>
      </c>
      <c r="AY93" s="257" t="s">
        <v>137</v>
      </c>
    </row>
    <row r="94" s="12" customFormat="1" ht="22.8" customHeight="1">
      <c r="A94" s="12"/>
      <c r="B94" s="204"/>
      <c r="C94" s="205"/>
      <c r="D94" s="206" t="s">
        <v>73</v>
      </c>
      <c r="E94" s="218" t="s">
        <v>1259</v>
      </c>
      <c r="F94" s="218" t="s">
        <v>1260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SUM(P95:P106)</f>
        <v>0</v>
      </c>
      <c r="Q94" s="212"/>
      <c r="R94" s="213">
        <f>SUM(R95:R106)</f>
        <v>0</v>
      </c>
      <c r="S94" s="212"/>
      <c r="T94" s="214">
        <f>SUM(T95:T106)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5" t="s">
        <v>179</v>
      </c>
      <c r="AT94" s="216" t="s">
        <v>73</v>
      </c>
      <c r="AU94" s="216" t="s">
        <v>82</v>
      </c>
      <c r="AY94" s="215" t="s">
        <v>137</v>
      </c>
      <c r="BK94" s="217">
        <f>SUM(BK95:BK106)</f>
        <v>0</v>
      </c>
    </row>
    <row r="95" s="2" customFormat="1" ht="16.5" customHeight="1">
      <c r="A95" s="40"/>
      <c r="B95" s="41"/>
      <c r="C95" s="220" t="s">
        <v>164</v>
      </c>
      <c r="D95" s="220" t="s">
        <v>140</v>
      </c>
      <c r="E95" s="221" t="s">
        <v>1261</v>
      </c>
      <c r="F95" s="222" t="s">
        <v>1260</v>
      </c>
      <c r="G95" s="223" t="s">
        <v>997</v>
      </c>
      <c r="H95" s="224">
        <v>1</v>
      </c>
      <c r="I95" s="225"/>
      <c r="J95" s="226">
        <f>ROUND(I95*H95,2)</f>
        <v>0</v>
      </c>
      <c r="K95" s="222" t="s">
        <v>1250</v>
      </c>
      <c r="L95" s="46"/>
      <c r="M95" s="227" t="s">
        <v>28</v>
      </c>
      <c r="N95" s="228" t="s">
        <v>45</v>
      </c>
      <c r="O95" s="8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1" t="s">
        <v>1251</v>
      </c>
      <c r="AT95" s="231" t="s">
        <v>140</v>
      </c>
      <c r="AU95" s="231" t="s">
        <v>84</v>
      </c>
      <c r="AY95" s="19" t="s">
        <v>137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9" t="s">
        <v>82</v>
      </c>
      <c r="BK95" s="232">
        <f>ROUND(I95*H95,2)</f>
        <v>0</v>
      </c>
      <c r="BL95" s="19" t="s">
        <v>1251</v>
      </c>
      <c r="BM95" s="231" t="s">
        <v>1262</v>
      </c>
    </row>
    <row r="96" s="2" customFormat="1">
      <c r="A96" s="40"/>
      <c r="B96" s="41"/>
      <c r="C96" s="42"/>
      <c r="D96" s="233" t="s">
        <v>147</v>
      </c>
      <c r="E96" s="42"/>
      <c r="F96" s="234" t="s">
        <v>1260</v>
      </c>
      <c r="G96" s="42"/>
      <c r="H96" s="42"/>
      <c r="I96" s="138"/>
      <c r="J96" s="42"/>
      <c r="K96" s="42"/>
      <c r="L96" s="46"/>
      <c r="M96" s="235"/>
      <c r="N96" s="236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147</v>
      </c>
      <c r="AU96" s="19" t="s">
        <v>84</v>
      </c>
    </row>
    <row r="97" s="2" customFormat="1" ht="16.5" customHeight="1">
      <c r="A97" s="40"/>
      <c r="B97" s="41"/>
      <c r="C97" s="220" t="s">
        <v>138</v>
      </c>
      <c r="D97" s="220" t="s">
        <v>140</v>
      </c>
      <c r="E97" s="221" t="s">
        <v>1263</v>
      </c>
      <c r="F97" s="222" t="s">
        <v>1264</v>
      </c>
      <c r="G97" s="223" t="s">
        <v>997</v>
      </c>
      <c r="H97" s="224">
        <v>1</v>
      </c>
      <c r="I97" s="225"/>
      <c r="J97" s="226">
        <f>ROUND(I97*H97,2)</f>
        <v>0</v>
      </c>
      <c r="K97" s="222" t="s">
        <v>1250</v>
      </c>
      <c r="L97" s="46"/>
      <c r="M97" s="227" t="s">
        <v>28</v>
      </c>
      <c r="N97" s="228" t="s">
        <v>45</v>
      </c>
      <c r="O97" s="8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1" t="s">
        <v>1251</v>
      </c>
      <c r="AT97" s="231" t="s">
        <v>140</v>
      </c>
      <c r="AU97" s="231" t="s">
        <v>84</v>
      </c>
      <c r="AY97" s="19" t="s">
        <v>137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9" t="s">
        <v>82</v>
      </c>
      <c r="BK97" s="232">
        <f>ROUND(I97*H97,2)</f>
        <v>0</v>
      </c>
      <c r="BL97" s="19" t="s">
        <v>1251</v>
      </c>
      <c r="BM97" s="231" t="s">
        <v>1265</v>
      </c>
    </row>
    <row r="98" s="2" customFormat="1">
      <c r="A98" s="40"/>
      <c r="B98" s="41"/>
      <c r="C98" s="42"/>
      <c r="D98" s="233" t="s">
        <v>147</v>
      </c>
      <c r="E98" s="42"/>
      <c r="F98" s="234" t="s">
        <v>1264</v>
      </c>
      <c r="G98" s="42"/>
      <c r="H98" s="42"/>
      <c r="I98" s="138"/>
      <c r="J98" s="42"/>
      <c r="K98" s="42"/>
      <c r="L98" s="46"/>
      <c r="M98" s="235"/>
      <c r="N98" s="236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147</v>
      </c>
      <c r="AU98" s="19" t="s">
        <v>84</v>
      </c>
    </row>
    <row r="99" s="13" customFormat="1">
      <c r="A99" s="13"/>
      <c r="B99" s="237"/>
      <c r="C99" s="238"/>
      <c r="D99" s="233" t="s">
        <v>149</v>
      </c>
      <c r="E99" s="239" t="s">
        <v>28</v>
      </c>
      <c r="F99" s="240" t="s">
        <v>1266</v>
      </c>
      <c r="G99" s="238"/>
      <c r="H99" s="239" t="s">
        <v>28</v>
      </c>
      <c r="I99" s="241"/>
      <c r="J99" s="238"/>
      <c r="K99" s="238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149</v>
      </c>
      <c r="AU99" s="246" t="s">
        <v>84</v>
      </c>
      <c r="AV99" s="13" t="s">
        <v>82</v>
      </c>
      <c r="AW99" s="13" t="s">
        <v>35</v>
      </c>
      <c r="AX99" s="13" t="s">
        <v>74</v>
      </c>
      <c r="AY99" s="246" t="s">
        <v>137</v>
      </c>
    </row>
    <row r="100" s="13" customFormat="1">
      <c r="A100" s="13"/>
      <c r="B100" s="237"/>
      <c r="C100" s="238"/>
      <c r="D100" s="233" t="s">
        <v>149</v>
      </c>
      <c r="E100" s="239" t="s">
        <v>28</v>
      </c>
      <c r="F100" s="240" t="s">
        <v>1267</v>
      </c>
      <c r="G100" s="238"/>
      <c r="H100" s="239" t="s">
        <v>28</v>
      </c>
      <c r="I100" s="241"/>
      <c r="J100" s="238"/>
      <c r="K100" s="238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149</v>
      </c>
      <c r="AU100" s="246" t="s">
        <v>84</v>
      </c>
      <c r="AV100" s="13" t="s">
        <v>82</v>
      </c>
      <c r="AW100" s="13" t="s">
        <v>35</v>
      </c>
      <c r="AX100" s="13" t="s">
        <v>74</v>
      </c>
      <c r="AY100" s="246" t="s">
        <v>137</v>
      </c>
    </row>
    <row r="101" s="13" customFormat="1">
      <c r="A101" s="13"/>
      <c r="B101" s="237"/>
      <c r="C101" s="238"/>
      <c r="D101" s="233" t="s">
        <v>149</v>
      </c>
      <c r="E101" s="239" t="s">
        <v>28</v>
      </c>
      <c r="F101" s="240" t="s">
        <v>1268</v>
      </c>
      <c r="G101" s="238"/>
      <c r="H101" s="239" t="s">
        <v>28</v>
      </c>
      <c r="I101" s="241"/>
      <c r="J101" s="238"/>
      <c r="K101" s="238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149</v>
      </c>
      <c r="AU101" s="246" t="s">
        <v>84</v>
      </c>
      <c r="AV101" s="13" t="s">
        <v>82</v>
      </c>
      <c r="AW101" s="13" t="s">
        <v>35</v>
      </c>
      <c r="AX101" s="13" t="s">
        <v>74</v>
      </c>
      <c r="AY101" s="246" t="s">
        <v>137</v>
      </c>
    </row>
    <row r="102" s="14" customFormat="1">
      <c r="A102" s="14"/>
      <c r="B102" s="247"/>
      <c r="C102" s="248"/>
      <c r="D102" s="233" t="s">
        <v>149</v>
      </c>
      <c r="E102" s="249" t="s">
        <v>28</v>
      </c>
      <c r="F102" s="250" t="s">
        <v>82</v>
      </c>
      <c r="G102" s="248"/>
      <c r="H102" s="251">
        <v>1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149</v>
      </c>
      <c r="AU102" s="257" t="s">
        <v>84</v>
      </c>
      <c r="AV102" s="14" t="s">
        <v>84</v>
      </c>
      <c r="AW102" s="14" t="s">
        <v>35</v>
      </c>
      <c r="AX102" s="14" t="s">
        <v>82</v>
      </c>
      <c r="AY102" s="257" t="s">
        <v>137</v>
      </c>
    </row>
    <row r="103" s="2" customFormat="1" ht="16.5" customHeight="1">
      <c r="A103" s="40"/>
      <c r="B103" s="41"/>
      <c r="C103" s="220" t="s">
        <v>179</v>
      </c>
      <c r="D103" s="220" t="s">
        <v>140</v>
      </c>
      <c r="E103" s="221" t="s">
        <v>1269</v>
      </c>
      <c r="F103" s="222" t="s">
        <v>1270</v>
      </c>
      <c r="G103" s="223" t="s">
        <v>997</v>
      </c>
      <c r="H103" s="224">
        <v>1</v>
      </c>
      <c r="I103" s="225"/>
      <c r="J103" s="226">
        <f>ROUND(I103*H103,2)</f>
        <v>0</v>
      </c>
      <c r="K103" s="222" t="s">
        <v>1250</v>
      </c>
      <c r="L103" s="46"/>
      <c r="M103" s="227" t="s">
        <v>28</v>
      </c>
      <c r="N103" s="228" t="s">
        <v>45</v>
      </c>
      <c r="O103" s="8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1" t="s">
        <v>1251</v>
      </c>
      <c r="AT103" s="231" t="s">
        <v>140</v>
      </c>
      <c r="AU103" s="231" t="s">
        <v>84</v>
      </c>
      <c r="AY103" s="19" t="s">
        <v>137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9" t="s">
        <v>82</v>
      </c>
      <c r="BK103" s="232">
        <f>ROUND(I103*H103,2)</f>
        <v>0</v>
      </c>
      <c r="BL103" s="19" t="s">
        <v>1251</v>
      </c>
      <c r="BM103" s="231" t="s">
        <v>1271</v>
      </c>
    </row>
    <row r="104" s="2" customFormat="1">
      <c r="A104" s="40"/>
      <c r="B104" s="41"/>
      <c r="C104" s="42"/>
      <c r="D104" s="233" t="s">
        <v>147</v>
      </c>
      <c r="E104" s="42"/>
      <c r="F104" s="234" t="s">
        <v>1270</v>
      </c>
      <c r="G104" s="42"/>
      <c r="H104" s="42"/>
      <c r="I104" s="138"/>
      <c r="J104" s="42"/>
      <c r="K104" s="42"/>
      <c r="L104" s="46"/>
      <c r="M104" s="235"/>
      <c r="N104" s="23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147</v>
      </c>
      <c r="AU104" s="19" t="s">
        <v>84</v>
      </c>
    </row>
    <row r="105" s="13" customFormat="1">
      <c r="A105" s="13"/>
      <c r="B105" s="237"/>
      <c r="C105" s="238"/>
      <c r="D105" s="233" t="s">
        <v>149</v>
      </c>
      <c r="E105" s="239" t="s">
        <v>28</v>
      </c>
      <c r="F105" s="240" t="s">
        <v>1272</v>
      </c>
      <c r="G105" s="238"/>
      <c r="H105" s="239" t="s">
        <v>28</v>
      </c>
      <c r="I105" s="241"/>
      <c r="J105" s="238"/>
      <c r="K105" s="238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149</v>
      </c>
      <c r="AU105" s="246" t="s">
        <v>84</v>
      </c>
      <c r="AV105" s="13" t="s">
        <v>82</v>
      </c>
      <c r="AW105" s="13" t="s">
        <v>35</v>
      </c>
      <c r="AX105" s="13" t="s">
        <v>74</v>
      </c>
      <c r="AY105" s="246" t="s">
        <v>137</v>
      </c>
    </row>
    <row r="106" s="14" customFormat="1">
      <c r="A106" s="14"/>
      <c r="B106" s="247"/>
      <c r="C106" s="248"/>
      <c r="D106" s="233" t="s">
        <v>149</v>
      </c>
      <c r="E106" s="249" t="s">
        <v>28</v>
      </c>
      <c r="F106" s="250" t="s">
        <v>82</v>
      </c>
      <c r="G106" s="248"/>
      <c r="H106" s="251">
        <v>1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7" t="s">
        <v>149</v>
      </c>
      <c r="AU106" s="257" t="s">
        <v>84</v>
      </c>
      <c r="AV106" s="14" t="s">
        <v>84</v>
      </c>
      <c r="AW106" s="14" t="s">
        <v>35</v>
      </c>
      <c r="AX106" s="14" t="s">
        <v>82</v>
      </c>
      <c r="AY106" s="257" t="s">
        <v>137</v>
      </c>
    </row>
    <row r="107" s="12" customFormat="1" ht="22.8" customHeight="1">
      <c r="A107" s="12"/>
      <c r="B107" s="204"/>
      <c r="C107" s="205"/>
      <c r="D107" s="206" t="s">
        <v>73</v>
      </c>
      <c r="E107" s="218" t="s">
        <v>1273</v>
      </c>
      <c r="F107" s="218" t="s">
        <v>1274</v>
      </c>
      <c r="G107" s="205"/>
      <c r="H107" s="205"/>
      <c r="I107" s="208"/>
      <c r="J107" s="219">
        <f>BK107</f>
        <v>0</v>
      </c>
      <c r="K107" s="205"/>
      <c r="L107" s="210"/>
      <c r="M107" s="211"/>
      <c r="N107" s="212"/>
      <c r="O107" s="212"/>
      <c r="P107" s="213">
        <f>SUM(P108:P121)</f>
        <v>0</v>
      </c>
      <c r="Q107" s="212"/>
      <c r="R107" s="213">
        <f>SUM(R108:R121)</f>
        <v>0</v>
      </c>
      <c r="S107" s="212"/>
      <c r="T107" s="214">
        <f>SUM(T108:T121)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5" t="s">
        <v>179</v>
      </c>
      <c r="AT107" s="216" t="s">
        <v>73</v>
      </c>
      <c r="AU107" s="216" t="s">
        <v>82</v>
      </c>
      <c r="AY107" s="215" t="s">
        <v>137</v>
      </c>
      <c r="BK107" s="217">
        <f>SUM(BK108:BK121)</f>
        <v>0</v>
      </c>
    </row>
    <row r="108" s="2" customFormat="1" ht="16.5" customHeight="1">
      <c r="A108" s="40"/>
      <c r="B108" s="41"/>
      <c r="C108" s="220" t="s">
        <v>151</v>
      </c>
      <c r="D108" s="220" t="s">
        <v>140</v>
      </c>
      <c r="E108" s="221" t="s">
        <v>1275</v>
      </c>
      <c r="F108" s="222" t="s">
        <v>1276</v>
      </c>
      <c r="G108" s="223" t="s">
        <v>997</v>
      </c>
      <c r="H108" s="224">
        <v>1</v>
      </c>
      <c r="I108" s="225"/>
      <c r="J108" s="226">
        <f>ROUND(I108*H108,2)</f>
        <v>0</v>
      </c>
      <c r="K108" s="222" t="s">
        <v>1250</v>
      </c>
      <c r="L108" s="46"/>
      <c r="M108" s="227" t="s">
        <v>28</v>
      </c>
      <c r="N108" s="228" t="s">
        <v>45</v>
      </c>
      <c r="O108" s="8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1" t="s">
        <v>1251</v>
      </c>
      <c r="AT108" s="231" t="s">
        <v>140</v>
      </c>
      <c r="AU108" s="231" t="s">
        <v>84</v>
      </c>
      <c r="AY108" s="19" t="s">
        <v>137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9" t="s">
        <v>82</v>
      </c>
      <c r="BK108" s="232">
        <f>ROUND(I108*H108,2)</f>
        <v>0</v>
      </c>
      <c r="BL108" s="19" t="s">
        <v>1251</v>
      </c>
      <c r="BM108" s="231" t="s">
        <v>1277</v>
      </c>
    </row>
    <row r="109" s="2" customFormat="1">
      <c r="A109" s="40"/>
      <c r="B109" s="41"/>
      <c r="C109" s="42"/>
      <c r="D109" s="233" t="s">
        <v>147</v>
      </c>
      <c r="E109" s="42"/>
      <c r="F109" s="234" t="s">
        <v>1276</v>
      </c>
      <c r="G109" s="42"/>
      <c r="H109" s="42"/>
      <c r="I109" s="138"/>
      <c r="J109" s="42"/>
      <c r="K109" s="42"/>
      <c r="L109" s="46"/>
      <c r="M109" s="235"/>
      <c r="N109" s="236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147</v>
      </c>
      <c r="AU109" s="19" t="s">
        <v>84</v>
      </c>
    </row>
    <row r="110" s="13" customFormat="1">
      <c r="A110" s="13"/>
      <c r="B110" s="237"/>
      <c r="C110" s="238"/>
      <c r="D110" s="233" t="s">
        <v>149</v>
      </c>
      <c r="E110" s="239" t="s">
        <v>28</v>
      </c>
      <c r="F110" s="240" t="s">
        <v>1278</v>
      </c>
      <c r="G110" s="238"/>
      <c r="H110" s="239" t="s">
        <v>28</v>
      </c>
      <c r="I110" s="241"/>
      <c r="J110" s="238"/>
      <c r="K110" s="238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149</v>
      </c>
      <c r="AU110" s="246" t="s">
        <v>84</v>
      </c>
      <c r="AV110" s="13" t="s">
        <v>82</v>
      </c>
      <c r="AW110" s="13" t="s">
        <v>35</v>
      </c>
      <c r="AX110" s="13" t="s">
        <v>74</v>
      </c>
      <c r="AY110" s="246" t="s">
        <v>137</v>
      </c>
    </row>
    <row r="111" s="13" customFormat="1">
      <c r="A111" s="13"/>
      <c r="B111" s="237"/>
      <c r="C111" s="238"/>
      <c r="D111" s="233" t="s">
        <v>149</v>
      </c>
      <c r="E111" s="239" t="s">
        <v>28</v>
      </c>
      <c r="F111" s="240" t="s">
        <v>1279</v>
      </c>
      <c r="G111" s="238"/>
      <c r="H111" s="239" t="s">
        <v>28</v>
      </c>
      <c r="I111" s="241"/>
      <c r="J111" s="238"/>
      <c r="K111" s="238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149</v>
      </c>
      <c r="AU111" s="246" t="s">
        <v>84</v>
      </c>
      <c r="AV111" s="13" t="s">
        <v>82</v>
      </c>
      <c r="AW111" s="13" t="s">
        <v>35</v>
      </c>
      <c r="AX111" s="13" t="s">
        <v>74</v>
      </c>
      <c r="AY111" s="246" t="s">
        <v>137</v>
      </c>
    </row>
    <row r="112" s="13" customFormat="1">
      <c r="A112" s="13"/>
      <c r="B112" s="237"/>
      <c r="C112" s="238"/>
      <c r="D112" s="233" t="s">
        <v>149</v>
      </c>
      <c r="E112" s="239" t="s">
        <v>28</v>
      </c>
      <c r="F112" s="240" t="s">
        <v>1280</v>
      </c>
      <c r="G112" s="238"/>
      <c r="H112" s="239" t="s">
        <v>28</v>
      </c>
      <c r="I112" s="241"/>
      <c r="J112" s="238"/>
      <c r="K112" s="238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149</v>
      </c>
      <c r="AU112" s="246" t="s">
        <v>84</v>
      </c>
      <c r="AV112" s="13" t="s">
        <v>82</v>
      </c>
      <c r="AW112" s="13" t="s">
        <v>35</v>
      </c>
      <c r="AX112" s="13" t="s">
        <v>74</v>
      </c>
      <c r="AY112" s="246" t="s">
        <v>137</v>
      </c>
    </row>
    <row r="113" s="13" customFormat="1">
      <c r="A113" s="13"/>
      <c r="B113" s="237"/>
      <c r="C113" s="238"/>
      <c r="D113" s="233" t="s">
        <v>149</v>
      </c>
      <c r="E113" s="239" t="s">
        <v>28</v>
      </c>
      <c r="F113" s="240" t="s">
        <v>1281</v>
      </c>
      <c r="G113" s="238"/>
      <c r="H113" s="239" t="s">
        <v>28</v>
      </c>
      <c r="I113" s="241"/>
      <c r="J113" s="238"/>
      <c r="K113" s="238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149</v>
      </c>
      <c r="AU113" s="246" t="s">
        <v>84</v>
      </c>
      <c r="AV113" s="13" t="s">
        <v>82</v>
      </c>
      <c r="AW113" s="13" t="s">
        <v>35</v>
      </c>
      <c r="AX113" s="13" t="s">
        <v>74</v>
      </c>
      <c r="AY113" s="246" t="s">
        <v>137</v>
      </c>
    </row>
    <row r="114" s="14" customFormat="1">
      <c r="A114" s="14"/>
      <c r="B114" s="247"/>
      <c r="C114" s="248"/>
      <c r="D114" s="233" t="s">
        <v>149</v>
      </c>
      <c r="E114" s="249" t="s">
        <v>28</v>
      </c>
      <c r="F114" s="250" t="s">
        <v>82</v>
      </c>
      <c r="G114" s="248"/>
      <c r="H114" s="251">
        <v>1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7" t="s">
        <v>149</v>
      </c>
      <c r="AU114" s="257" t="s">
        <v>84</v>
      </c>
      <c r="AV114" s="14" t="s">
        <v>84</v>
      </c>
      <c r="AW114" s="14" t="s">
        <v>35</v>
      </c>
      <c r="AX114" s="14" t="s">
        <v>82</v>
      </c>
      <c r="AY114" s="257" t="s">
        <v>137</v>
      </c>
    </row>
    <row r="115" s="2" customFormat="1" ht="16.5" customHeight="1">
      <c r="A115" s="40"/>
      <c r="B115" s="41"/>
      <c r="C115" s="220" t="s">
        <v>194</v>
      </c>
      <c r="D115" s="220" t="s">
        <v>140</v>
      </c>
      <c r="E115" s="221" t="s">
        <v>1282</v>
      </c>
      <c r="F115" s="222" t="s">
        <v>1177</v>
      </c>
      <c r="G115" s="223" t="s">
        <v>997</v>
      </c>
      <c r="H115" s="224">
        <v>1</v>
      </c>
      <c r="I115" s="225"/>
      <c r="J115" s="226">
        <f>ROUND(I115*H115,2)</f>
        <v>0</v>
      </c>
      <c r="K115" s="222" t="s">
        <v>1250</v>
      </c>
      <c r="L115" s="46"/>
      <c r="M115" s="227" t="s">
        <v>28</v>
      </c>
      <c r="N115" s="228" t="s">
        <v>45</v>
      </c>
      <c r="O115" s="8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1" t="s">
        <v>1251</v>
      </c>
      <c r="AT115" s="231" t="s">
        <v>140</v>
      </c>
      <c r="AU115" s="231" t="s">
        <v>84</v>
      </c>
      <c r="AY115" s="19" t="s">
        <v>137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9" t="s">
        <v>82</v>
      </c>
      <c r="BK115" s="232">
        <f>ROUND(I115*H115,2)</f>
        <v>0</v>
      </c>
      <c r="BL115" s="19" t="s">
        <v>1251</v>
      </c>
      <c r="BM115" s="231" t="s">
        <v>1283</v>
      </c>
    </row>
    <row r="116" s="2" customFormat="1">
      <c r="A116" s="40"/>
      <c r="B116" s="41"/>
      <c r="C116" s="42"/>
      <c r="D116" s="233" t="s">
        <v>147</v>
      </c>
      <c r="E116" s="42"/>
      <c r="F116" s="234" t="s">
        <v>1177</v>
      </c>
      <c r="G116" s="42"/>
      <c r="H116" s="42"/>
      <c r="I116" s="138"/>
      <c r="J116" s="42"/>
      <c r="K116" s="42"/>
      <c r="L116" s="46"/>
      <c r="M116" s="235"/>
      <c r="N116" s="236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147</v>
      </c>
      <c r="AU116" s="19" t="s">
        <v>84</v>
      </c>
    </row>
    <row r="117" s="13" customFormat="1">
      <c r="A117" s="13"/>
      <c r="B117" s="237"/>
      <c r="C117" s="238"/>
      <c r="D117" s="233" t="s">
        <v>149</v>
      </c>
      <c r="E117" s="239" t="s">
        <v>28</v>
      </c>
      <c r="F117" s="240" t="s">
        <v>1284</v>
      </c>
      <c r="G117" s="238"/>
      <c r="H117" s="239" t="s">
        <v>28</v>
      </c>
      <c r="I117" s="241"/>
      <c r="J117" s="238"/>
      <c r="K117" s="238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149</v>
      </c>
      <c r="AU117" s="246" t="s">
        <v>84</v>
      </c>
      <c r="AV117" s="13" t="s">
        <v>82</v>
      </c>
      <c r="AW117" s="13" t="s">
        <v>35</v>
      </c>
      <c r="AX117" s="13" t="s">
        <v>74</v>
      </c>
      <c r="AY117" s="246" t="s">
        <v>137</v>
      </c>
    </row>
    <row r="118" s="13" customFormat="1">
      <c r="A118" s="13"/>
      <c r="B118" s="237"/>
      <c r="C118" s="238"/>
      <c r="D118" s="233" t="s">
        <v>149</v>
      </c>
      <c r="E118" s="239" t="s">
        <v>28</v>
      </c>
      <c r="F118" s="240" t="s">
        <v>1285</v>
      </c>
      <c r="G118" s="238"/>
      <c r="H118" s="239" t="s">
        <v>28</v>
      </c>
      <c r="I118" s="241"/>
      <c r="J118" s="238"/>
      <c r="K118" s="238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149</v>
      </c>
      <c r="AU118" s="246" t="s">
        <v>84</v>
      </c>
      <c r="AV118" s="13" t="s">
        <v>82</v>
      </c>
      <c r="AW118" s="13" t="s">
        <v>35</v>
      </c>
      <c r="AX118" s="13" t="s">
        <v>74</v>
      </c>
      <c r="AY118" s="246" t="s">
        <v>137</v>
      </c>
    </row>
    <row r="119" s="14" customFormat="1">
      <c r="A119" s="14"/>
      <c r="B119" s="247"/>
      <c r="C119" s="248"/>
      <c r="D119" s="233" t="s">
        <v>149</v>
      </c>
      <c r="E119" s="249" t="s">
        <v>28</v>
      </c>
      <c r="F119" s="250" t="s">
        <v>82</v>
      </c>
      <c r="G119" s="248"/>
      <c r="H119" s="251">
        <v>1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149</v>
      </c>
      <c r="AU119" s="257" t="s">
        <v>84</v>
      </c>
      <c r="AV119" s="14" t="s">
        <v>84</v>
      </c>
      <c r="AW119" s="14" t="s">
        <v>35</v>
      </c>
      <c r="AX119" s="14" t="s">
        <v>82</v>
      </c>
      <c r="AY119" s="257" t="s">
        <v>137</v>
      </c>
    </row>
    <row r="120" s="2" customFormat="1" ht="16.5" customHeight="1">
      <c r="A120" s="40"/>
      <c r="B120" s="41"/>
      <c r="C120" s="220" t="s">
        <v>202</v>
      </c>
      <c r="D120" s="220" t="s">
        <v>140</v>
      </c>
      <c r="E120" s="221" t="s">
        <v>1286</v>
      </c>
      <c r="F120" s="222" t="s">
        <v>1287</v>
      </c>
      <c r="G120" s="223" t="s">
        <v>997</v>
      </c>
      <c r="H120" s="224">
        <v>1</v>
      </c>
      <c r="I120" s="225"/>
      <c r="J120" s="226">
        <f>ROUND(I120*H120,2)</f>
        <v>0</v>
      </c>
      <c r="K120" s="222" t="s">
        <v>1250</v>
      </c>
      <c r="L120" s="46"/>
      <c r="M120" s="227" t="s">
        <v>28</v>
      </c>
      <c r="N120" s="228" t="s">
        <v>45</v>
      </c>
      <c r="O120" s="8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1" t="s">
        <v>1251</v>
      </c>
      <c r="AT120" s="231" t="s">
        <v>140</v>
      </c>
      <c r="AU120" s="231" t="s">
        <v>84</v>
      </c>
      <c r="AY120" s="19" t="s">
        <v>137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9" t="s">
        <v>82</v>
      </c>
      <c r="BK120" s="232">
        <f>ROUND(I120*H120,2)</f>
        <v>0</v>
      </c>
      <c r="BL120" s="19" t="s">
        <v>1251</v>
      </c>
      <c r="BM120" s="231" t="s">
        <v>1288</v>
      </c>
    </row>
    <row r="121" s="2" customFormat="1">
      <c r="A121" s="40"/>
      <c r="B121" s="41"/>
      <c r="C121" s="42"/>
      <c r="D121" s="233" t="s">
        <v>147</v>
      </c>
      <c r="E121" s="42"/>
      <c r="F121" s="234" t="s">
        <v>1287</v>
      </c>
      <c r="G121" s="42"/>
      <c r="H121" s="42"/>
      <c r="I121" s="138"/>
      <c r="J121" s="42"/>
      <c r="K121" s="42"/>
      <c r="L121" s="46"/>
      <c r="M121" s="235"/>
      <c r="N121" s="236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147</v>
      </c>
      <c r="AU121" s="19" t="s">
        <v>84</v>
      </c>
    </row>
    <row r="122" s="12" customFormat="1" ht="22.8" customHeight="1">
      <c r="A122" s="12"/>
      <c r="B122" s="204"/>
      <c r="C122" s="205"/>
      <c r="D122" s="206" t="s">
        <v>73</v>
      </c>
      <c r="E122" s="218" t="s">
        <v>1289</v>
      </c>
      <c r="F122" s="218" t="s">
        <v>1223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SUM(P123:P127)</f>
        <v>0</v>
      </c>
      <c r="Q122" s="212"/>
      <c r="R122" s="213">
        <f>SUM(R123:R127)</f>
        <v>0</v>
      </c>
      <c r="S122" s="212"/>
      <c r="T122" s="214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179</v>
      </c>
      <c r="AT122" s="216" t="s">
        <v>73</v>
      </c>
      <c r="AU122" s="216" t="s">
        <v>82</v>
      </c>
      <c r="AY122" s="215" t="s">
        <v>137</v>
      </c>
      <c r="BK122" s="217">
        <f>SUM(BK123:BK127)</f>
        <v>0</v>
      </c>
    </row>
    <row r="123" s="2" customFormat="1" ht="16.5" customHeight="1">
      <c r="A123" s="40"/>
      <c r="B123" s="41"/>
      <c r="C123" s="220" t="s">
        <v>209</v>
      </c>
      <c r="D123" s="220" t="s">
        <v>140</v>
      </c>
      <c r="E123" s="221" t="s">
        <v>1290</v>
      </c>
      <c r="F123" s="222" t="s">
        <v>1291</v>
      </c>
      <c r="G123" s="223" t="s">
        <v>997</v>
      </c>
      <c r="H123" s="224">
        <v>1</v>
      </c>
      <c r="I123" s="225"/>
      <c r="J123" s="226">
        <f>ROUND(I123*H123,2)</f>
        <v>0</v>
      </c>
      <c r="K123" s="222" t="s">
        <v>1250</v>
      </c>
      <c r="L123" s="46"/>
      <c r="M123" s="227" t="s">
        <v>28</v>
      </c>
      <c r="N123" s="228" t="s">
        <v>45</v>
      </c>
      <c r="O123" s="8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1" t="s">
        <v>1251</v>
      </c>
      <c r="AT123" s="231" t="s">
        <v>140</v>
      </c>
      <c r="AU123" s="231" t="s">
        <v>84</v>
      </c>
      <c r="AY123" s="19" t="s">
        <v>137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9" t="s">
        <v>82</v>
      </c>
      <c r="BK123" s="232">
        <f>ROUND(I123*H123,2)</f>
        <v>0</v>
      </c>
      <c r="BL123" s="19" t="s">
        <v>1251</v>
      </c>
      <c r="BM123" s="231" t="s">
        <v>1292</v>
      </c>
    </row>
    <row r="124" s="2" customFormat="1">
      <c r="A124" s="40"/>
      <c r="B124" s="41"/>
      <c r="C124" s="42"/>
      <c r="D124" s="233" t="s">
        <v>147</v>
      </c>
      <c r="E124" s="42"/>
      <c r="F124" s="234" t="s">
        <v>1291</v>
      </c>
      <c r="G124" s="42"/>
      <c r="H124" s="42"/>
      <c r="I124" s="138"/>
      <c r="J124" s="42"/>
      <c r="K124" s="42"/>
      <c r="L124" s="46"/>
      <c r="M124" s="235"/>
      <c r="N124" s="23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147</v>
      </c>
      <c r="AU124" s="19" t="s">
        <v>84</v>
      </c>
    </row>
    <row r="125" s="13" customFormat="1">
      <c r="A125" s="13"/>
      <c r="B125" s="237"/>
      <c r="C125" s="238"/>
      <c r="D125" s="233" t="s">
        <v>149</v>
      </c>
      <c r="E125" s="239" t="s">
        <v>28</v>
      </c>
      <c r="F125" s="240" t="s">
        <v>1293</v>
      </c>
      <c r="G125" s="238"/>
      <c r="H125" s="239" t="s">
        <v>28</v>
      </c>
      <c r="I125" s="241"/>
      <c r="J125" s="238"/>
      <c r="K125" s="238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149</v>
      </c>
      <c r="AU125" s="246" t="s">
        <v>84</v>
      </c>
      <c r="AV125" s="13" t="s">
        <v>82</v>
      </c>
      <c r="AW125" s="13" t="s">
        <v>35</v>
      </c>
      <c r="AX125" s="13" t="s">
        <v>74</v>
      </c>
      <c r="AY125" s="246" t="s">
        <v>137</v>
      </c>
    </row>
    <row r="126" s="13" customFormat="1">
      <c r="A126" s="13"/>
      <c r="B126" s="237"/>
      <c r="C126" s="238"/>
      <c r="D126" s="233" t="s">
        <v>149</v>
      </c>
      <c r="E126" s="239" t="s">
        <v>28</v>
      </c>
      <c r="F126" s="240" t="s">
        <v>1294</v>
      </c>
      <c r="G126" s="238"/>
      <c r="H126" s="239" t="s">
        <v>28</v>
      </c>
      <c r="I126" s="241"/>
      <c r="J126" s="238"/>
      <c r="K126" s="238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149</v>
      </c>
      <c r="AU126" s="246" t="s">
        <v>84</v>
      </c>
      <c r="AV126" s="13" t="s">
        <v>82</v>
      </c>
      <c r="AW126" s="13" t="s">
        <v>35</v>
      </c>
      <c r="AX126" s="13" t="s">
        <v>74</v>
      </c>
      <c r="AY126" s="246" t="s">
        <v>137</v>
      </c>
    </row>
    <row r="127" s="14" customFormat="1">
      <c r="A127" s="14"/>
      <c r="B127" s="247"/>
      <c r="C127" s="248"/>
      <c r="D127" s="233" t="s">
        <v>149</v>
      </c>
      <c r="E127" s="249" t="s">
        <v>28</v>
      </c>
      <c r="F127" s="250" t="s">
        <v>82</v>
      </c>
      <c r="G127" s="248"/>
      <c r="H127" s="251">
        <v>1</v>
      </c>
      <c r="I127" s="252"/>
      <c r="J127" s="248"/>
      <c r="K127" s="248"/>
      <c r="L127" s="253"/>
      <c r="M127" s="294"/>
      <c r="N127" s="295"/>
      <c r="O127" s="295"/>
      <c r="P127" s="295"/>
      <c r="Q127" s="295"/>
      <c r="R127" s="295"/>
      <c r="S127" s="295"/>
      <c r="T127" s="29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149</v>
      </c>
      <c r="AU127" s="257" t="s">
        <v>84</v>
      </c>
      <c r="AV127" s="14" t="s">
        <v>84</v>
      </c>
      <c r="AW127" s="14" t="s">
        <v>35</v>
      </c>
      <c r="AX127" s="14" t="s">
        <v>82</v>
      </c>
      <c r="AY127" s="257" t="s">
        <v>137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168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5nddM8d+B/1p6ndFJ6oqsA7PIEG91ncwp72BRsyHsEpvkN+6EshoefbyEMaTQJd33LoPug/O7ozG52fXbmcppQ==" hashValue="CqDeb7ZqC2uYqLytuK1NWTa2QG2o25jrcWpNn2eDKzHSjhMQxvq/EQe94xdsPZp7/sUwMDAuPvWfix9iYOhkvg==" algorithmName="SHA-512" password="CC35"/>
  <autoFilter ref="C83:K12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7" customWidth="1"/>
    <col min="2" max="2" width="1.667969" style="297" customWidth="1"/>
    <col min="3" max="4" width="5" style="297" customWidth="1"/>
    <col min="5" max="5" width="11.66016" style="297" customWidth="1"/>
    <col min="6" max="6" width="9.160156" style="297" customWidth="1"/>
    <col min="7" max="7" width="5" style="297" customWidth="1"/>
    <col min="8" max="8" width="77.83203" style="297" customWidth="1"/>
    <col min="9" max="10" width="20" style="297" customWidth="1"/>
    <col min="11" max="11" width="1.667969" style="297" customWidth="1"/>
  </cols>
  <sheetData>
    <row r="1" s="1" customFormat="1" ht="37.5" customHeight="1"/>
    <row r="2" s="1" customFormat="1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7" customFormat="1" ht="45" customHeight="1">
      <c r="B3" s="301"/>
      <c r="C3" s="302" t="s">
        <v>1295</v>
      </c>
      <c r="D3" s="302"/>
      <c r="E3" s="302"/>
      <c r="F3" s="302"/>
      <c r="G3" s="302"/>
      <c r="H3" s="302"/>
      <c r="I3" s="302"/>
      <c r="J3" s="302"/>
      <c r="K3" s="303"/>
    </row>
    <row r="4" s="1" customFormat="1" ht="25.5" customHeight="1">
      <c r="B4" s="304"/>
      <c r="C4" s="305" t="s">
        <v>1296</v>
      </c>
      <c r="D4" s="305"/>
      <c r="E4" s="305"/>
      <c r="F4" s="305"/>
      <c r="G4" s="305"/>
      <c r="H4" s="305"/>
      <c r="I4" s="305"/>
      <c r="J4" s="305"/>
      <c r="K4" s="306"/>
    </row>
    <row r="5" s="1" customFormat="1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s="1" customFormat="1" ht="15" customHeight="1">
      <c r="B6" s="304"/>
      <c r="C6" s="308" t="s">
        <v>1297</v>
      </c>
      <c r="D6" s="308"/>
      <c r="E6" s="308"/>
      <c r="F6" s="308"/>
      <c r="G6" s="308"/>
      <c r="H6" s="308"/>
      <c r="I6" s="308"/>
      <c r="J6" s="308"/>
      <c r="K6" s="306"/>
    </row>
    <row r="7" s="1" customFormat="1" ht="15" customHeight="1">
      <c r="B7" s="309"/>
      <c r="C7" s="308" t="s">
        <v>1298</v>
      </c>
      <c r="D7" s="308"/>
      <c r="E7" s="308"/>
      <c r="F7" s="308"/>
      <c r="G7" s="308"/>
      <c r="H7" s="308"/>
      <c r="I7" s="308"/>
      <c r="J7" s="308"/>
      <c r="K7" s="306"/>
    </row>
    <row r="8" s="1" customFormat="1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s="1" customFormat="1" ht="15" customHeight="1">
      <c r="B9" s="309"/>
      <c r="C9" s="308" t="s">
        <v>1299</v>
      </c>
      <c r="D9" s="308"/>
      <c r="E9" s="308"/>
      <c r="F9" s="308"/>
      <c r="G9" s="308"/>
      <c r="H9" s="308"/>
      <c r="I9" s="308"/>
      <c r="J9" s="308"/>
      <c r="K9" s="306"/>
    </row>
    <row r="10" s="1" customFormat="1" ht="15" customHeight="1">
      <c r="B10" s="309"/>
      <c r="C10" s="308"/>
      <c r="D10" s="308" t="s">
        <v>1300</v>
      </c>
      <c r="E10" s="308"/>
      <c r="F10" s="308"/>
      <c r="G10" s="308"/>
      <c r="H10" s="308"/>
      <c r="I10" s="308"/>
      <c r="J10" s="308"/>
      <c r="K10" s="306"/>
    </row>
    <row r="11" s="1" customFormat="1" ht="15" customHeight="1">
      <c r="B11" s="309"/>
      <c r="C11" s="310"/>
      <c r="D11" s="308" t="s">
        <v>1301</v>
      </c>
      <c r="E11" s="308"/>
      <c r="F11" s="308"/>
      <c r="G11" s="308"/>
      <c r="H11" s="308"/>
      <c r="I11" s="308"/>
      <c r="J11" s="308"/>
      <c r="K11" s="306"/>
    </row>
    <row r="12" s="1" customFormat="1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s="1" customFormat="1" ht="15" customHeight="1">
      <c r="B13" s="309"/>
      <c r="C13" s="310"/>
      <c r="D13" s="311" t="s">
        <v>1302</v>
      </c>
      <c r="E13" s="308"/>
      <c r="F13" s="308"/>
      <c r="G13" s="308"/>
      <c r="H13" s="308"/>
      <c r="I13" s="308"/>
      <c r="J13" s="308"/>
      <c r="K13" s="306"/>
    </row>
    <row r="14" s="1" customFormat="1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s="1" customFormat="1" ht="15" customHeight="1">
      <c r="B15" s="309"/>
      <c r="C15" s="310"/>
      <c r="D15" s="308" t="s">
        <v>1303</v>
      </c>
      <c r="E15" s="308"/>
      <c r="F15" s="308"/>
      <c r="G15" s="308"/>
      <c r="H15" s="308"/>
      <c r="I15" s="308"/>
      <c r="J15" s="308"/>
      <c r="K15" s="306"/>
    </row>
    <row r="16" s="1" customFormat="1" ht="15" customHeight="1">
      <c r="B16" s="309"/>
      <c r="C16" s="310"/>
      <c r="D16" s="308" t="s">
        <v>1304</v>
      </c>
      <c r="E16" s="308"/>
      <c r="F16" s="308"/>
      <c r="G16" s="308"/>
      <c r="H16" s="308"/>
      <c r="I16" s="308"/>
      <c r="J16" s="308"/>
      <c r="K16" s="306"/>
    </row>
    <row r="17" s="1" customFormat="1" ht="15" customHeight="1">
      <c r="B17" s="309"/>
      <c r="C17" s="310"/>
      <c r="D17" s="308" t="s">
        <v>1305</v>
      </c>
      <c r="E17" s="308"/>
      <c r="F17" s="308"/>
      <c r="G17" s="308"/>
      <c r="H17" s="308"/>
      <c r="I17" s="308"/>
      <c r="J17" s="308"/>
      <c r="K17" s="306"/>
    </row>
    <row r="18" s="1" customFormat="1" ht="15" customHeight="1">
      <c r="B18" s="309"/>
      <c r="C18" s="310"/>
      <c r="D18" s="310"/>
      <c r="E18" s="312" t="s">
        <v>81</v>
      </c>
      <c r="F18" s="308" t="s">
        <v>1306</v>
      </c>
      <c r="G18" s="308"/>
      <c r="H18" s="308"/>
      <c r="I18" s="308"/>
      <c r="J18" s="308"/>
      <c r="K18" s="306"/>
    </row>
    <row r="19" s="1" customFormat="1" ht="15" customHeight="1">
      <c r="B19" s="309"/>
      <c r="C19" s="310"/>
      <c r="D19" s="310"/>
      <c r="E19" s="312" t="s">
        <v>1307</v>
      </c>
      <c r="F19" s="308" t="s">
        <v>1308</v>
      </c>
      <c r="G19" s="308"/>
      <c r="H19" s="308"/>
      <c r="I19" s="308"/>
      <c r="J19" s="308"/>
      <c r="K19" s="306"/>
    </row>
    <row r="20" s="1" customFormat="1" ht="15" customHeight="1">
      <c r="B20" s="309"/>
      <c r="C20" s="310"/>
      <c r="D20" s="310"/>
      <c r="E20" s="312" t="s">
        <v>1309</v>
      </c>
      <c r="F20" s="308" t="s">
        <v>1310</v>
      </c>
      <c r="G20" s="308"/>
      <c r="H20" s="308"/>
      <c r="I20" s="308"/>
      <c r="J20" s="308"/>
      <c r="K20" s="306"/>
    </row>
    <row r="21" s="1" customFormat="1" ht="15" customHeight="1">
      <c r="B21" s="309"/>
      <c r="C21" s="310"/>
      <c r="D21" s="310"/>
      <c r="E21" s="312" t="s">
        <v>1311</v>
      </c>
      <c r="F21" s="308" t="s">
        <v>1312</v>
      </c>
      <c r="G21" s="308"/>
      <c r="H21" s="308"/>
      <c r="I21" s="308"/>
      <c r="J21" s="308"/>
      <c r="K21" s="306"/>
    </row>
    <row r="22" s="1" customFormat="1" ht="15" customHeight="1">
      <c r="B22" s="309"/>
      <c r="C22" s="310"/>
      <c r="D22" s="310"/>
      <c r="E22" s="312" t="s">
        <v>1313</v>
      </c>
      <c r="F22" s="308" t="s">
        <v>1155</v>
      </c>
      <c r="G22" s="308"/>
      <c r="H22" s="308"/>
      <c r="I22" s="308"/>
      <c r="J22" s="308"/>
      <c r="K22" s="306"/>
    </row>
    <row r="23" s="1" customFormat="1" ht="15" customHeight="1">
      <c r="B23" s="309"/>
      <c r="C23" s="310"/>
      <c r="D23" s="310"/>
      <c r="E23" s="312" t="s">
        <v>1314</v>
      </c>
      <c r="F23" s="308" t="s">
        <v>1315</v>
      </c>
      <c r="G23" s="308"/>
      <c r="H23" s="308"/>
      <c r="I23" s="308"/>
      <c r="J23" s="308"/>
      <c r="K23" s="306"/>
    </row>
    <row r="24" s="1" customFormat="1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s="1" customFormat="1" ht="15" customHeight="1">
      <c r="B25" s="309"/>
      <c r="C25" s="308" t="s">
        <v>1316</v>
      </c>
      <c r="D25" s="308"/>
      <c r="E25" s="308"/>
      <c r="F25" s="308"/>
      <c r="G25" s="308"/>
      <c r="H25" s="308"/>
      <c r="I25" s="308"/>
      <c r="J25" s="308"/>
      <c r="K25" s="306"/>
    </row>
    <row r="26" s="1" customFormat="1" ht="15" customHeight="1">
      <c r="B26" s="309"/>
      <c r="C26" s="308" t="s">
        <v>1317</v>
      </c>
      <c r="D26" s="308"/>
      <c r="E26" s="308"/>
      <c r="F26" s="308"/>
      <c r="G26" s="308"/>
      <c r="H26" s="308"/>
      <c r="I26" s="308"/>
      <c r="J26" s="308"/>
      <c r="K26" s="306"/>
    </row>
    <row r="27" s="1" customFormat="1" ht="15" customHeight="1">
      <c r="B27" s="309"/>
      <c r="C27" s="308"/>
      <c r="D27" s="308" t="s">
        <v>1318</v>
      </c>
      <c r="E27" s="308"/>
      <c r="F27" s="308"/>
      <c r="G27" s="308"/>
      <c r="H27" s="308"/>
      <c r="I27" s="308"/>
      <c r="J27" s="308"/>
      <c r="K27" s="306"/>
    </row>
    <row r="28" s="1" customFormat="1" ht="15" customHeight="1">
      <c r="B28" s="309"/>
      <c r="C28" s="310"/>
      <c r="D28" s="308" t="s">
        <v>1319</v>
      </c>
      <c r="E28" s="308"/>
      <c r="F28" s="308"/>
      <c r="G28" s="308"/>
      <c r="H28" s="308"/>
      <c r="I28" s="308"/>
      <c r="J28" s="308"/>
      <c r="K28" s="306"/>
    </row>
    <row r="29" s="1" customFormat="1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s="1" customFormat="1" ht="15" customHeight="1">
      <c r="B30" s="309"/>
      <c r="C30" s="310"/>
      <c r="D30" s="308" t="s">
        <v>1320</v>
      </c>
      <c r="E30" s="308"/>
      <c r="F30" s="308"/>
      <c r="G30" s="308"/>
      <c r="H30" s="308"/>
      <c r="I30" s="308"/>
      <c r="J30" s="308"/>
      <c r="K30" s="306"/>
    </row>
    <row r="31" s="1" customFormat="1" ht="15" customHeight="1">
      <c r="B31" s="309"/>
      <c r="C31" s="310"/>
      <c r="D31" s="308" t="s">
        <v>1321</v>
      </c>
      <c r="E31" s="308"/>
      <c r="F31" s="308"/>
      <c r="G31" s="308"/>
      <c r="H31" s="308"/>
      <c r="I31" s="308"/>
      <c r="J31" s="308"/>
      <c r="K31" s="306"/>
    </row>
    <row r="32" s="1" customFormat="1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s="1" customFormat="1" ht="15" customHeight="1">
      <c r="B33" s="309"/>
      <c r="C33" s="310"/>
      <c r="D33" s="308" t="s">
        <v>1322</v>
      </c>
      <c r="E33" s="308"/>
      <c r="F33" s="308"/>
      <c r="G33" s="308"/>
      <c r="H33" s="308"/>
      <c r="I33" s="308"/>
      <c r="J33" s="308"/>
      <c r="K33" s="306"/>
    </row>
    <row r="34" s="1" customFormat="1" ht="15" customHeight="1">
      <c r="B34" s="309"/>
      <c r="C34" s="310"/>
      <c r="D34" s="308" t="s">
        <v>1323</v>
      </c>
      <c r="E34" s="308"/>
      <c r="F34" s="308"/>
      <c r="G34" s="308"/>
      <c r="H34" s="308"/>
      <c r="I34" s="308"/>
      <c r="J34" s="308"/>
      <c r="K34" s="306"/>
    </row>
    <row r="35" s="1" customFormat="1" ht="15" customHeight="1">
      <c r="B35" s="309"/>
      <c r="C35" s="310"/>
      <c r="D35" s="308" t="s">
        <v>1324</v>
      </c>
      <c r="E35" s="308"/>
      <c r="F35" s="308"/>
      <c r="G35" s="308"/>
      <c r="H35" s="308"/>
      <c r="I35" s="308"/>
      <c r="J35" s="308"/>
      <c r="K35" s="306"/>
    </row>
    <row r="36" s="1" customFormat="1" ht="15" customHeight="1">
      <c r="B36" s="309"/>
      <c r="C36" s="310"/>
      <c r="D36" s="308"/>
      <c r="E36" s="311" t="s">
        <v>123</v>
      </c>
      <c r="F36" s="308"/>
      <c r="G36" s="308" t="s">
        <v>1325</v>
      </c>
      <c r="H36" s="308"/>
      <c r="I36" s="308"/>
      <c r="J36" s="308"/>
      <c r="K36" s="306"/>
    </row>
    <row r="37" s="1" customFormat="1" ht="30.75" customHeight="1">
      <c r="B37" s="309"/>
      <c r="C37" s="310"/>
      <c r="D37" s="308"/>
      <c r="E37" s="311" t="s">
        <v>1326</v>
      </c>
      <c r="F37" s="308"/>
      <c r="G37" s="308" t="s">
        <v>1327</v>
      </c>
      <c r="H37" s="308"/>
      <c r="I37" s="308"/>
      <c r="J37" s="308"/>
      <c r="K37" s="306"/>
    </row>
    <row r="38" s="1" customFormat="1" ht="15" customHeight="1">
      <c r="B38" s="309"/>
      <c r="C38" s="310"/>
      <c r="D38" s="308"/>
      <c r="E38" s="311" t="s">
        <v>55</v>
      </c>
      <c r="F38" s="308"/>
      <c r="G38" s="308" t="s">
        <v>1328</v>
      </c>
      <c r="H38" s="308"/>
      <c r="I38" s="308"/>
      <c r="J38" s="308"/>
      <c r="K38" s="306"/>
    </row>
    <row r="39" s="1" customFormat="1" ht="15" customHeight="1">
      <c r="B39" s="309"/>
      <c r="C39" s="310"/>
      <c r="D39" s="308"/>
      <c r="E39" s="311" t="s">
        <v>56</v>
      </c>
      <c r="F39" s="308"/>
      <c r="G39" s="308" t="s">
        <v>1329</v>
      </c>
      <c r="H39" s="308"/>
      <c r="I39" s="308"/>
      <c r="J39" s="308"/>
      <c r="K39" s="306"/>
    </row>
    <row r="40" s="1" customFormat="1" ht="15" customHeight="1">
      <c r="B40" s="309"/>
      <c r="C40" s="310"/>
      <c r="D40" s="308"/>
      <c r="E40" s="311" t="s">
        <v>124</v>
      </c>
      <c r="F40" s="308"/>
      <c r="G40" s="308" t="s">
        <v>1330</v>
      </c>
      <c r="H40" s="308"/>
      <c r="I40" s="308"/>
      <c r="J40" s="308"/>
      <c r="K40" s="306"/>
    </row>
    <row r="41" s="1" customFormat="1" ht="15" customHeight="1">
      <c r="B41" s="309"/>
      <c r="C41" s="310"/>
      <c r="D41" s="308"/>
      <c r="E41" s="311" t="s">
        <v>125</v>
      </c>
      <c r="F41" s="308"/>
      <c r="G41" s="308" t="s">
        <v>1331</v>
      </c>
      <c r="H41" s="308"/>
      <c r="I41" s="308"/>
      <c r="J41" s="308"/>
      <c r="K41" s="306"/>
    </row>
    <row r="42" s="1" customFormat="1" ht="15" customHeight="1">
      <c r="B42" s="309"/>
      <c r="C42" s="310"/>
      <c r="D42" s="308"/>
      <c r="E42" s="311" t="s">
        <v>1332</v>
      </c>
      <c r="F42" s="308"/>
      <c r="G42" s="308" t="s">
        <v>1333</v>
      </c>
      <c r="H42" s="308"/>
      <c r="I42" s="308"/>
      <c r="J42" s="308"/>
      <c r="K42" s="306"/>
    </row>
    <row r="43" s="1" customFormat="1" ht="15" customHeight="1">
      <c r="B43" s="309"/>
      <c r="C43" s="310"/>
      <c r="D43" s="308"/>
      <c r="E43" s="311"/>
      <c r="F43" s="308"/>
      <c r="G43" s="308" t="s">
        <v>1334</v>
      </c>
      <c r="H43" s="308"/>
      <c r="I43" s="308"/>
      <c r="J43" s="308"/>
      <c r="K43" s="306"/>
    </row>
    <row r="44" s="1" customFormat="1" ht="15" customHeight="1">
      <c r="B44" s="309"/>
      <c r="C44" s="310"/>
      <c r="D44" s="308"/>
      <c r="E44" s="311" t="s">
        <v>1335</v>
      </c>
      <c r="F44" s="308"/>
      <c r="G44" s="308" t="s">
        <v>1336</v>
      </c>
      <c r="H44" s="308"/>
      <c r="I44" s="308"/>
      <c r="J44" s="308"/>
      <c r="K44" s="306"/>
    </row>
    <row r="45" s="1" customFormat="1" ht="15" customHeight="1">
      <c r="B45" s="309"/>
      <c r="C45" s="310"/>
      <c r="D45" s="308"/>
      <c r="E45" s="311" t="s">
        <v>127</v>
      </c>
      <c r="F45" s="308"/>
      <c r="G45" s="308" t="s">
        <v>1337</v>
      </c>
      <c r="H45" s="308"/>
      <c r="I45" s="308"/>
      <c r="J45" s="308"/>
      <c r="K45" s="306"/>
    </row>
    <row r="46" s="1" customFormat="1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s="1" customFormat="1" ht="15" customHeight="1">
      <c r="B47" s="309"/>
      <c r="C47" s="310"/>
      <c r="D47" s="308" t="s">
        <v>1338</v>
      </c>
      <c r="E47" s="308"/>
      <c r="F47" s="308"/>
      <c r="G47" s="308"/>
      <c r="H47" s="308"/>
      <c r="I47" s="308"/>
      <c r="J47" s="308"/>
      <c r="K47" s="306"/>
    </row>
    <row r="48" s="1" customFormat="1" ht="15" customHeight="1">
      <c r="B48" s="309"/>
      <c r="C48" s="310"/>
      <c r="D48" s="310"/>
      <c r="E48" s="308" t="s">
        <v>1339</v>
      </c>
      <c r="F48" s="308"/>
      <c r="G48" s="308"/>
      <c r="H48" s="308"/>
      <c r="I48" s="308"/>
      <c r="J48" s="308"/>
      <c r="K48" s="306"/>
    </row>
    <row r="49" s="1" customFormat="1" ht="15" customHeight="1">
      <c r="B49" s="309"/>
      <c r="C49" s="310"/>
      <c r="D49" s="310"/>
      <c r="E49" s="308" t="s">
        <v>1340</v>
      </c>
      <c r="F49" s="308"/>
      <c r="G49" s="308"/>
      <c r="H49" s="308"/>
      <c r="I49" s="308"/>
      <c r="J49" s="308"/>
      <c r="K49" s="306"/>
    </row>
    <row r="50" s="1" customFormat="1" ht="15" customHeight="1">
      <c r="B50" s="309"/>
      <c r="C50" s="310"/>
      <c r="D50" s="310"/>
      <c r="E50" s="308" t="s">
        <v>1341</v>
      </c>
      <c r="F50" s="308"/>
      <c r="G50" s="308"/>
      <c r="H50" s="308"/>
      <c r="I50" s="308"/>
      <c r="J50" s="308"/>
      <c r="K50" s="306"/>
    </row>
    <row r="51" s="1" customFormat="1" ht="15" customHeight="1">
      <c r="B51" s="309"/>
      <c r="C51" s="310"/>
      <c r="D51" s="308" t="s">
        <v>1342</v>
      </c>
      <c r="E51" s="308"/>
      <c r="F51" s="308"/>
      <c r="G51" s="308"/>
      <c r="H51" s="308"/>
      <c r="I51" s="308"/>
      <c r="J51" s="308"/>
      <c r="K51" s="306"/>
    </row>
    <row r="52" s="1" customFormat="1" ht="25.5" customHeight="1">
      <c r="B52" s="304"/>
      <c r="C52" s="305" t="s">
        <v>1343</v>
      </c>
      <c r="D52" s="305"/>
      <c r="E52" s="305"/>
      <c r="F52" s="305"/>
      <c r="G52" s="305"/>
      <c r="H52" s="305"/>
      <c r="I52" s="305"/>
      <c r="J52" s="305"/>
      <c r="K52" s="306"/>
    </row>
    <row r="53" s="1" customFormat="1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s="1" customFormat="1" ht="15" customHeight="1">
      <c r="B54" s="304"/>
      <c r="C54" s="308" t="s">
        <v>1344</v>
      </c>
      <c r="D54" s="308"/>
      <c r="E54" s="308"/>
      <c r="F54" s="308"/>
      <c r="G54" s="308"/>
      <c r="H54" s="308"/>
      <c r="I54" s="308"/>
      <c r="J54" s="308"/>
      <c r="K54" s="306"/>
    </row>
    <row r="55" s="1" customFormat="1" ht="15" customHeight="1">
      <c r="B55" s="304"/>
      <c r="C55" s="308" t="s">
        <v>1345</v>
      </c>
      <c r="D55" s="308"/>
      <c r="E55" s="308"/>
      <c r="F55" s="308"/>
      <c r="G55" s="308"/>
      <c r="H55" s="308"/>
      <c r="I55" s="308"/>
      <c r="J55" s="308"/>
      <c r="K55" s="306"/>
    </row>
    <row r="56" s="1" customFormat="1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s="1" customFormat="1" ht="15" customHeight="1">
      <c r="B57" s="304"/>
      <c r="C57" s="308" t="s">
        <v>1346</v>
      </c>
      <c r="D57" s="308"/>
      <c r="E57" s="308"/>
      <c r="F57" s="308"/>
      <c r="G57" s="308"/>
      <c r="H57" s="308"/>
      <c r="I57" s="308"/>
      <c r="J57" s="308"/>
      <c r="K57" s="306"/>
    </row>
    <row r="58" s="1" customFormat="1" ht="15" customHeight="1">
      <c r="B58" s="304"/>
      <c r="C58" s="310"/>
      <c r="D58" s="308" t="s">
        <v>1347</v>
      </c>
      <c r="E58" s="308"/>
      <c r="F58" s="308"/>
      <c r="G58" s="308"/>
      <c r="H58" s="308"/>
      <c r="I58" s="308"/>
      <c r="J58" s="308"/>
      <c r="K58" s="306"/>
    </row>
    <row r="59" s="1" customFormat="1" ht="15" customHeight="1">
      <c r="B59" s="304"/>
      <c r="C59" s="310"/>
      <c r="D59" s="308" t="s">
        <v>1348</v>
      </c>
      <c r="E59" s="308"/>
      <c r="F59" s="308"/>
      <c r="G59" s="308"/>
      <c r="H59" s="308"/>
      <c r="I59" s="308"/>
      <c r="J59" s="308"/>
      <c r="K59" s="306"/>
    </row>
    <row r="60" s="1" customFormat="1" ht="15" customHeight="1">
      <c r="B60" s="304"/>
      <c r="C60" s="310"/>
      <c r="D60" s="308" t="s">
        <v>1349</v>
      </c>
      <c r="E60" s="308"/>
      <c r="F60" s="308"/>
      <c r="G60" s="308"/>
      <c r="H60" s="308"/>
      <c r="I60" s="308"/>
      <c r="J60" s="308"/>
      <c r="K60" s="306"/>
    </row>
    <row r="61" s="1" customFormat="1" ht="15" customHeight="1">
      <c r="B61" s="304"/>
      <c r="C61" s="310"/>
      <c r="D61" s="308" t="s">
        <v>1350</v>
      </c>
      <c r="E61" s="308"/>
      <c r="F61" s="308"/>
      <c r="G61" s="308"/>
      <c r="H61" s="308"/>
      <c r="I61" s="308"/>
      <c r="J61" s="308"/>
      <c r="K61" s="306"/>
    </row>
    <row r="62" s="1" customFormat="1" ht="15" customHeight="1">
      <c r="B62" s="304"/>
      <c r="C62" s="310"/>
      <c r="D62" s="313" t="s">
        <v>1351</v>
      </c>
      <c r="E62" s="313"/>
      <c r="F62" s="313"/>
      <c r="G62" s="313"/>
      <c r="H62" s="313"/>
      <c r="I62" s="313"/>
      <c r="J62" s="313"/>
      <c r="K62" s="306"/>
    </row>
    <row r="63" s="1" customFormat="1" ht="15" customHeight="1">
      <c r="B63" s="304"/>
      <c r="C63" s="310"/>
      <c r="D63" s="308" t="s">
        <v>1352</v>
      </c>
      <c r="E63" s="308"/>
      <c r="F63" s="308"/>
      <c r="G63" s="308"/>
      <c r="H63" s="308"/>
      <c r="I63" s="308"/>
      <c r="J63" s="308"/>
      <c r="K63" s="306"/>
    </row>
    <row r="64" s="1" customFormat="1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s="1" customFormat="1" ht="15" customHeight="1">
      <c r="B65" s="304"/>
      <c r="C65" s="310"/>
      <c r="D65" s="308" t="s">
        <v>1353</v>
      </c>
      <c r="E65" s="308"/>
      <c r="F65" s="308"/>
      <c r="G65" s="308"/>
      <c r="H65" s="308"/>
      <c r="I65" s="308"/>
      <c r="J65" s="308"/>
      <c r="K65" s="306"/>
    </row>
    <row r="66" s="1" customFormat="1" ht="15" customHeight="1">
      <c r="B66" s="304"/>
      <c r="C66" s="310"/>
      <c r="D66" s="313" t="s">
        <v>1354</v>
      </c>
      <c r="E66" s="313"/>
      <c r="F66" s="313"/>
      <c r="G66" s="313"/>
      <c r="H66" s="313"/>
      <c r="I66" s="313"/>
      <c r="J66" s="313"/>
      <c r="K66" s="306"/>
    </row>
    <row r="67" s="1" customFormat="1" ht="15" customHeight="1">
      <c r="B67" s="304"/>
      <c r="C67" s="310"/>
      <c r="D67" s="308" t="s">
        <v>1355</v>
      </c>
      <c r="E67" s="308"/>
      <c r="F67" s="308"/>
      <c r="G67" s="308"/>
      <c r="H67" s="308"/>
      <c r="I67" s="308"/>
      <c r="J67" s="308"/>
      <c r="K67" s="306"/>
    </row>
    <row r="68" s="1" customFormat="1" ht="15" customHeight="1">
      <c r="B68" s="304"/>
      <c r="C68" s="310"/>
      <c r="D68" s="308" t="s">
        <v>1356</v>
      </c>
      <c r="E68" s="308"/>
      <c r="F68" s="308"/>
      <c r="G68" s="308"/>
      <c r="H68" s="308"/>
      <c r="I68" s="308"/>
      <c r="J68" s="308"/>
      <c r="K68" s="306"/>
    </row>
    <row r="69" s="1" customFormat="1" ht="15" customHeight="1">
      <c r="B69" s="304"/>
      <c r="C69" s="310"/>
      <c r="D69" s="308" t="s">
        <v>1357</v>
      </c>
      <c r="E69" s="308"/>
      <c r="F69" s="308"/>
      <c r="G69" s="308"/>
      <c r="H69" s="308"/>
      <c r="I69" s="308"/>
      <c r="J69" s="308"/>
      <c r="K69" s="306"/>
    </row>
    <row r="70" s="1" customFormat="1" ht="15" customHeight="1">
      <c r="B70" s="304"/>
      <c r="C70" s="310"/>
      <c r="D70" s="308" t="s">
        <v>1358</v>
      </c>
      <c r="E70" s="308"/>
      <c r="F70" s="308"/>
      <c r="G70" s="308"/>
      <c r="H70" s="308"/>
      <c r="I70" s="308"/>
      <c r="J70" s="308"/>
      <c r="K70" s="306"/>
    </row>
    <row r="71" s="1" customFormat="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s="1" customFormat="1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s="1" customFormat="1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s="1" customFormat="1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s="1" customFormat="1" ht="45" customHeight="1">
      <c r="B75" s="323"/>
      <c r="C75" s="324" t="s">
        <v>1359</v>
      </c>
      <c r="D75" s="324"/>
      <c r="E75" s="324"/>
      <c r="F75" s="324"/>
      <c r="G75" s="324"/>
      <c r="H75" s="324"/>
      <c r="I75" s="324"/>
      <c r="J75" s="324"/>
      <c r="K75" s="325"/>
    </row>
    <row r="76" s="1" customFormat="1" ht="17.25" customHeight="1">
      <c r="B76" s="323"/>
      <c r="C76" s="326" t="s">
        <v>1360</v>
      </c>
      <c r="D76" s="326"/>
      <c r="E76" s="326"/>
      <c r="F76" s="326" t="s">
        <v>1361</v>
      </c>
      <c r="G76" s="327"/>
      <c r="H76" s="326" t="s">
        <v>56</v>
      </c>
      <c r="I76" s="326" t="s">
        <v>59</v>
      </c>
      <c r="J76" s="326" t="s">
        <v>1362</v>
      </c>
      <c r="K76" s="325"/>
    </row>
    <row r="77" s="1" customFormat="1" ht="17.25" customHeight="1">
      <c r="B77" s="323"/>
      <c r="C77" s="328" t="s">
        <v>1363</v>
      </c>
      <c r="D77" s="328"/>
      <c r="E77" s="328"/>
      <c r="F77" s="329" t="s">
        <v>1364</v>
      </c>
      <c r="G77" s="330"/>
      <c r="H77" s="328"/>
      <c r="I77" s="328"/>
      <c r="J77" s="328" t="s">
        <v>1365</v>
      </c>
      <c r="K77" s="325"/>
    </row>
    <row r="78" s="1" customFormat="1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s="1" customFormat="1" ht="15" customHeight="1">
      <c r="B79" s="323"/>
      <c r="C79" s="311" t="s">
        <v>55</v>
      </c>
      <c r="D79" s="331"/>
      <c r="E79" s="331"/>
      <c r="F79" s="333" t="s">
        <v>79</v>
      </c>
      <c r="G79" s="332"/>
      <c r="H79" s="311" t="s">
        <v>1366</v>
      </c>
      <c r="I79" s="311" t="s">
        <v>1367</v>
      </c>
      <c r="J79" s="311">
        <v>20</v>
      </c>
      <c r="K79" s="325"/>
    </row>
    <row r="80" s="1" customFormat="1" ht="15" customHeight="1">
      <c r="B80" s="323"/>
      <c r="C80" s="311" t="s">
        <v>1368</v>
      </c>
      <c r="D80" s="311"/>
      <c r="E80" s="311"/>
      <c r="F80" s="333" t="s">
        <v>79</v>
      </c>
      <c r="G80" s="332"/>
      <c r="H80" s="311" t="s">
        <v>1369</v>
      </c>
      <c r="I80" s="311" t="s">
        <v>1367</v>
      </c>
      <c r="J80" s="311">
        <v>120</v>
      </c>
      <c r="K80" s="325"/>
    </row>
    <row r="81" s="1" customFormat="1" ht="15" customHeight="1">
      <c r="B81" s="334"/>
      <c r="C81" s="311" t="s">
        <v>1370</v>
      </c>
      <c r="D81" s="311"/>
      <c r="E81" s="311"/>
      <c r="F81" s="333" t="s">
        <v>1371</v>
      </c>
      <c r="G81" s="332"/>
      <c r="H81" s="311" t="s">
        <v>1372</v>
      </c>
      <c r="I81" s="311" t="s">
        <v>1367</v>
      </c>
      <c r="J81" s="311">
        <v>50</v>
      </c>
      <c r="K81" s="325"/>
    </row>
    <row r="82" s="1" customFormat="1" ht="15" customHeight="1">
      <c r="B82" s="334"/>
      <c r="C82" s="311" t="s">
        <v>1373</v>
      </c>
      <c r="D82" s="311"/>
      <c r="E82" s="311"/>
      <c r="F82" s="333" t="s">
        <v>79</v>
      </c>
      <c r="G82" s="332"/>
      <c r="H82" s="311" t="s">
        <v>1374</v>
      </c>
      <c r="I82" s="311" t="s">
        <v>1375</v>
      </c>
      <c r="J82" s="311"/>
      <c r="K82" s="325"/>
    </row>
    <row r="83" s="1" customFormat="1" ht="15" customHeight="1">
      <c r="B83" s="334"/>
      <c r="C83" s="335" t="s">
        <v>1376</v>
      </c>
      <c r="D83" s="335"/>
      <c r="E83" s="335"/>
      <c r="F83" s="336" t="s">
        <v>1371</v>
      </c>
      <c r="G83" s="335"/>
      <c r="H83" s="335" t="s">
        <v>1377</v>
      </c>
      <c r="I83" s="335" t="s">
        <v>1367</v>
      </c>
      <c r="J83" s="335">
        <v>15</v>
      </c>
      <c r="K83" s="325"/>
    </row>
    <row r="84" s="1" customFormat="1" ht="15" customHeight="1">
      <c r="B84" s="334"/>
      <c r="C84" s="335" t="s">
        <v>1378</v>
      </c>
      <c r="D84" s="335"/>
      <c r="E84" s="335"/>
      <c r="F84" s="336" t="s">
        <v>1371</v>
      </c>
      <c r="G84" s="335"/>
      <c r="H84" s="335" t="s">
        <v>1379</v>
      </c>
      <c r="I84" s="335" t="s">
        <v>1367</v>
      </c>
      <c r="J84" s="335">
        <v>15</v>
      </c>
      <c r="K84" s="325"/>
    </row>
    <row r="85" s="1" customFormat="1" ht="15" customHeight="1">
      <c r="B85" s="334"/>
      <c r="C85" s="335" t="s">
        <v>1380</v>
      </c>
      <c r="D85" s="335"/>
      <c r="E85" s="335"/>
      <c r="F85" s="336" t="s">
        <v>1371</v>
      </c>
      <c r="G85" s="335"/>
      <c r="H85" s="335" t="s">
        <v>1381</v>
      </c>
      <c r="I85" s="335" t="s">
        <v>1367</v>
      </c>
      <c r="J85" s="335">
        <v>20</v>
      </c>
      <c r="K85" s="325"/>
    </row>
    <row r="86" s="1" customFormat="1" ht="15" customHeight="1">
      <c r="B86" s="334"/>
      <c r="C86" s="335" t="s">
        <v>1382</v>
      </c>
      <c r="D86" s="335"/>
      <c r="E86" s="335"/>
      <c r="F86" s="336" t="s">
        <v>1371</v>
      </c>
      <c r="G86" s="335"/>
      <c r="H86" s="335" t="s">
        <v>1383</v>
      </c>
      <c r="I86" s="335" t="s">
        <v>1367</v>
      </c>
      <c r="J86" s="335">
        <v>20</v>
      </c>
      <c r="K86" s="325"/>
    </row>
    <row r="87" s="1" customFormat="1" ht="15" customHeight="1">
      <c r="B87" s="334"/>
      <c r="C87" s="311" t="s">
        <v>1384</v>
      </c>
      <c r="D87" s="311"/>
      <c r="E87" s="311"/>
      <c r="F87" s="333" t="s">
        <v>1371</v>
      </c>
      <c r="G87" s="332"/>
      <c r="H87" s="311" t="s">
        <v>1385</v>
      </c>
      <c r="I87" s="311" t="s">
        <v>1367</v>
      </c>
      <c r="J87" s="311">
        <v>50</v>
      </c>
      <c r="K87" s="325"/>
    </row>
    <row r="88" s="1" customFormat="1" ht="15" customHeight="1">
      <c r="B88" s="334"/>
      <c r="C88" s="311" t="s">
        <v>1386</v>
      </c>
      <c r="D88" s="311"/>
      <c r="E88" s="311"/>
      <c r="F88" s="333" t="s">
        <v>1371</v>
      </c>
      <c r="G88" s="332"/>
      <c r="H88" s="311" t="s">
        <v>1387</v>
      </c>
      <c r="I88" s="311" t="s">
        <v>1367</v>
      </c>
      <c r="J88" s="311">
        <v>20</v>
      </c>
      <c r="K88" s="325"/>
    </row>
    <row r="89" s="1" customFormat="1" ht="15" customHeight="1">
      <c r="B89" s="334"/>
      <c r="C89" s="311" t="s">
        <v>1388</v>
      </c>
      <c r="D89" s="311"/>
      <c r="E89" s="311"/>
      <c r="F89" s="333" t="s">
        <v>1371</v>
      </c>
      <c r="G89" s="332"/>
      <c r="H89" s="311" t="s">
        <v>1389</v>
      </c>
      <c r="I89" s="311" t="s">
        <v>1367</v>
      </c>
      <c r="J89" s="311">
        <v>20</v>
      </c>
      <c r="K89" s="325"/>
    </row>
    <row r="90" s="1" customFormat="1" ht="15" customHeight="1">
      <c r="B90" s="334"/>
      <c r="C90" s="311" t="s">
        <v>1390</v>
      </c>
      <c r="D90" s="311"/>
      <c r="E90" s="311"/>
      <c r="F90" s="333" t="s">
        <v>1371</v>
      </c>
      <c r="G90" s="332"/>
      <c r="H90" s="311" t="s">
        <v>1391</v>
      </c>
      <c r="I90" s="311" t="s">
        <v>1367</v>
      </c>
      <c r="J90" s="311">
        <v>50</v>
      </c>
      <c r="K90" s="325"/>
    </row>
    <row r="91" s="1" customFormat="1" ht="15" customHeight="1">
      <c r="B91" s="334"/>
      <c r="C91" s="311" t="s">
        <v>1392</v>
      </c>
      <c r="D91" s="311"/>
      <c r="E91" s="311"/>
      <c r="F91" s="333" t="s">
        <v>1371</v>
      </c>
      <c r="G91" s="332"/>
      <c r="H91" s="311" t="s">
        <v>1392</v>
      </c>
      <c r="I91" s="311" t="s">
        <v>1367</v>
      </c>
      <c r="J91" s="311">
        <v>50</v>
      </c>
      <c r="K91" s="325"/>
    </row>
    <row r="92" s="1" customFormat="1" ht="15" customHeight="1">
      <c r="B92" s="334"/>
      <c r="C92" s="311" t="s">
        <v>1393</v>
      </c>
      <c r="D92" s="311"/>
      <c r="E92" s="311"/>
      <c r="F92" s="333" t="s">
        <v>1371</v>
      </c>
      <c r="G92" s="332"/>
      <c r="H92" s="311" t="s">
        <v>1394</v>
      </c>
      <c r="I92" s="311" t="s">
        <v>1367</v>
      </c>
      <c r="J92" s="311">
        <v>255</v>
      </c>
      <c r="K92" s="325"/>
    </row>
    <row r="93" s="1" customFormat="1" ht="15" customHeight="1">
      <c r="B93" s="334"/>
      <c r="C93" s="311" t="s">
        <v>1395</v>
      </c>
      <c r="D93" s="311"/>
      <c r="E93" s="311"/>
      <c r="F93" s="333" t="s">
        <v>79</v>
      </c>
      <c r="G93" s="332"/>
      <c r="H93" s="311" t="s">
        <v>1396</v>
      </c>
      <c r="I93" s="311" t="s">
        <v>1397</v>
      </c>
      <c r="J93" s="311"/>
      <c r="K93" s="325"/>
    </row>
    <row r="94" s="1" customFormat="1" ht="15" customHeight="1">
      <c r="B94" s="334"/>
      <c r="C94" s="311" t="s">
        <v>1398</v>
      </c>
      <c r="D94" s="311"/>
      <c r="E94" s="311"/>
      <c r="F94" s="333" t="s">
        <v>79</v>
      </c>
      <c r="G94" s="332"/>
      <c r="H94" s="311" t="s">
        <v>1399</v>
      </c>
      <c r="I94" s="311" t="s">
        <v>1400</v>
      </c>
      <c r="J94" s="311"/>
      <c r="K94" s="325"/>
    </row>
    <row r="95" s="1" customFormat="1" ht="15" customHeight="1">
      <c r="B95" s="334"/>
      <c r="C95" s="311" t="s">
        <v>1401</v>
      </c>
      <c r="D95" s="311"/>
      <c r="E95" s="311"/>
      <c r="F95" s="333" t="s">
        <v>79</v>
      </c>
      <c r="G95" s="332"/>
      <c r="H95" s="311" t="s">
        <v>1401</v>
      </c>
      <c r="I95" s="311" t="s">
        <v>1400</v>
      </c>
      <c r="J95" s="311"/>
      <c r="K95" s="325"/>
    </row>
    <row r="96" s="1" customFormat="1" ht="15" customHeight="1">
      <c r="B96" s="334"/>
      <c r="C96" s="311" t="s">
        <v>40</v>
      </c>
      <c r="D96" s="311"/>
      <c r="E96" s="311"/>
      <c r="F96" s="333" t="s">
        <v>79</v>
      </c>
      <c r="G96" s="332"/>
      <c r="H96" s="311" t="s">
        <v>1402</v>
      </c>
      <c r="I96" s="311" t="s">
        <v>1400</v>
      </c>
      <c r="J96" s="311"/>
      <c r="K96" s="325"/>
    </row>
    <row r="97" s="1" customFormat="1" ht="15" customHeight="1">
      <c r="B97" s="334"/>
      <c r="C97" s="311" t="s">
        <v>50</v>
      </c>
      <c r="D97" s="311"/>
      <c r="E97" s="311"/>
      <c r="F97" s="333" t="s">
        <v>79</v>
      </c>
      <c r="G97" s="332"/>
      <c r="H97" s="311" t="s">
        <v>1403</v>
      </c>
      <c r="I97" s="311" t="s">
        <v>1400</v>
      </c>
      <c r="J97" s="311"/>
      <c r="K97" s="325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s="1" customFormat="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s="1" customFormat="1" ht="45" customHeight="1">
      <c r="B102" s="323"/>
      <c r="C102" s="324" t="s">
        <v>1404</v>
      </c>
      <c r="D102" s="324"/>
      <c r="E102" s="324"/>
      <c r="F102" s="324"/>
      <c r="G102" s="324"/>
      <c r="H102" s="324"/>
      <c r="I102" s="324"/>
      <c r="J102" s="324"/>
      <c r="K102" s="325"/>
    </row>
    <row r="103" s="1" customFormat="1" ht="17.25" customHeight="1">
      <c r="B103" s="323"/>
      <c r="C103" s="326" t="s">
        <v>1360</v>
      </c>
      <c r="D103" s="326"/>
      <c r="E103" s="326"/>
      <c r="F103" s="326" t="s">
        <v>1361</v>
      </c>
      <c r="G103" s="327"/>
      <c r="H103" s="326" t="s">
        <v>56</v>
      </c>
      <c r="I103" s="326" t="s">
        <v>59</v>
      </c>
      <c r="J103" s="326" t="s">
        <v>1362</v>
      </c>
      <c r="K103" s="325"/>
    </row>
    <row r="104" s="1" customFormat="1" ht="17.25" customHeight="1">
      <c r="B104" s="323"/>
      <c r="C104" s="328" t="s">
        <v>1363</v>
      </c>
      <c r="D104" s="328"/>
      <c r="E104" s="328"/>
      <c r="F104" s="329" t="s">
        <v>1364</v>
      </c>
      <c r="G104" s="330"/>
      <c r="H104" s="328"/>
      <c r="I104" s="328"/>
      <c r="J104" s="328" t="s">
        <v>1365</v>
      </c>
      <c r="K104" s="325"/>
    </row>
    <row r="105" s="1" customFormat="1" ht="5.25" customHeight="1">
      <c r="B105" s="323"/>
      <c r="C105" s="326"/>
      <c r="D105" s="326"/>
      <c r="E105" s="326"/>
      <c r="F105" s="326"/>
      <c r="G105" s="342"/>
      <c r="H105" s="326"/>
      <c r="I105" s="326"/>
      <c r="J105" s="326"/>
      <c r="K105" s="325"/>
    </row>
    <row r="106" s="1" customFormat="1" ht="15" customHeight="1">
      <c r="B106" s="323"/>
      <c r="C106" s="311" t="s">
        <v>55</v>
      </c>
      <c r="D106" s="331"/>
      <c r="E106" s="331"/>
      <c r="F106" s="333" t="s">
        <v>79</v>
      </c>
      <c r="G106" s="342"/>
      <c r="H106" s="311" t="s">
        <v>1405</v>
      </c>
      <c r="I106" s="311" t="s">
        <v>1367</v>
      </c>
      <c r="J106" s="311">
        <v>20</v>
      </c>
      <c r="K106" s="325"/>
    </row>
    <row r="107" s="1" customFormat="1" ht="15" customHeight="1">
      <c r="B107" s="323"/>
      <c r="C107" s="311" t="s">
        <v>1368</v>
      </c>
      <c r="D107" s="311"/>
      <c r="E107" s="311"/>
      <c r="F107" s="333" t="s">
        <v>79</v>
      </c>
      <c r="G107" s="311"/>
      <c r="H107" s="311" t="s">
        <v>1405</v>
      </c>
      <c r="I107" s="311" t="s">
        <v>1367</v>
      </c>
      <c r="J107" s="311">
        <v>120</v>
      </c>
      <c r="K107" s="325"/>
    </row>
    <row r="108" s="1" customFormat="1" ht="15" customHeight="1">
      <c r="B108" s="334"/>
      <c r="C108" s="311" t="s">
        <v>1370</v>
      </c>
      <c r="D108" s="311"/>
      <c r="E108" s="311"/>
      <c r="F108" s="333" t="s">
        <v>1371</v>
      </c>
      <c r="G108" s="311"/>
      <c r="H108" s="311" t="s">
        <v>1405</v>
      </c>
      <c r="I108" s="311" t="s">
        <v>1367</v>
      </c>
      <c r="J108" s="311">
        <v>50</v>
      </c>
      <c r="K108" s="325"/>
    </row>
    <row r="109" s="1" customFormat="1" ht="15" customHeight="1">
      <c r="B109" s="334"/>
      <c r="C109" s="311" t="s">
        <v>1373</v>
      </c>
      <c r="D109" s="311"/>
      <c r="E109" s="311"/>
      <c r="F109" s="333" t="s">
        <v>79</v>
      </c>
      <c r="G109" s="311"/>
      <c r="H109" s="311" t="s">
        <v>1405</v>
      </c>
      <c r="I109" s="311" t="s">
        <v>1375</v>
      </c>
      <c r="J109" s="311"/>
      <c r="K109" s="325"/>
    </row>
    <row r="110" s="1" customFormat="1" ht="15" customHeight="1">
      <c r="B110" s="334"/>
      <c r="C110" s="311" t="s">
        <v>1384</v>
      </c>
      <c r="D110" s="311"/>
      <c r="E110" s="311"/>
      <c r="F110" s="333" t="s">
        <v>1371</v>
      </c>
      <c r="G110" s="311"/>
      <c r="H110" s="311" t="s">
        <v>1405</v>
      </c>
      <c r="I110" s="311" t="s">
        <v>1367</v>
      </c>
      <c r="J110" s="311">
        <v>50</v>
      </c>
      <c r="K110" s="325"/>
    </row>
    <row r="111" s="1" customFormat="1" ht="15" customHeight="1">
      <c r="B111" s="334"/>
      <c r="C111" s="311" t="s">
        <v>1392</v>
      </c>
      <c r="D111" s="311"/>
      <c r="E111" s="311"/>
      <c r="F111" s="333" t="s">
        <v>1371</v>
      </c>
      <c r="G111" s="311"/>
      <c r="H111" s="311" t="s">
        <v>1405</v>
      </c>
      <c r="I111" s="311" t="s">
        <v>1367</v>
      </c>
      <c r="J111" s="311">
        <v>50</v>
      </c>
      <c r="K111" s="325"/>
    </row>
    <row r="112" s="1" customFormat="1" ht="15" customHeight="1">
      <c r="B112" s="334"/>
      <c r="C112" s="311" t="s">
        <v>1390</v>
      </c>
      <c r="D112" s="311"/>
      <c r="E112" s="311"/>
      <c r="F112" s="333" t="s">
        <v>1371</v>
      </c>
      <c r="G112" s="311"/>
      <c r="H112" s="311" t="s">
        <v>1405</v>
      </c>
      <c r="I112" s="311" t="s">
        <v>1367</v>
      </c>
      <c r="J112" s="311">
        <v>50</v>
      </c>
      <c r="K112" s="325"/>
    </row>
    <row r="113" s="1" customFormat="1" ht="15" customHeight="1">
      <c r="B113" s="334"/>
      <c r="C113" s="311" t="s">
        <v>55</v>
      </c>
      <c r="D113" s="311"/>
      <c r="E113" s="311"/>
      <c r="F113" s="333" t="s">
        <v>79</v>
      </c>
      <c r="G113" s="311"/>
      <c r="H113" s="311" t="s">
        <v>1406</v>
      </c>
      <c r="I113" s="311" t="s">
        <v>1367</v>
      </c>
      <c r="J113" s="311">
        <v>20</v>
      </c>
      <c r="K113" s="325"/>
    </row>
    <row r="114" s="1" customFormat="1" ht="15" customHeight="1">
      <c r="B114" s="334"/>
      <c r="C114" s="311" t="s">
        <v>1407</v>
      </c>
      <c r="D114" s="311"/>
      <c r="E114" s="311"/>
      <c r="F114" s="333" t="s">
        <v>79</v>
      </c>
      <c r="G114" s="311"/>
      <c r="H114" s="311" t="s">
        <v>1408</v>
      </c>
      <c r="I114" s="311" t="s">
        <v>1367</v>
      </c>
      <c r="J114" s="311">
        <v>120</v>
      </c>
      <c r="K114" s="325"/>
    </row>
    <row r="115" s="1" customFormat="1" ht="15" customHeight="1">
      <c r="B115" s="334"/>
      <c r="C115" s="311" t="s">
        <v>40</v>
      </c>
      <c r="D115" s="311"/>
      <c r="E115" s="311"/>
      <c r="F115" s="333" t="s">
        <v>79</v>
      </c>
      <c r="G115" s="311"/>
      <c r="H115" s="311" t="s">
        <v>1409</v>
      </c>
      <c r="I115" s="311" t="s">
        <v>1400</v>
      </c>
      <c r="J115" s="311"/>
      <c r="K115" s="325"/>
    </row>
    <row r="116" s="1" customFormat="1" ht="15" customHeight="1">
      <c r="B116" s="334"/>
      <c r="C116" s="311" t="s">
        <v>50</v>
      </c>
      <c r="D116" s="311"/>
      <c r="E116" s="311"/>
      <c r="F116" s="333" t="s">
        <v>79</v>
      </c>
      <c r="G116" s="311"/>
      <c r="H116" s="311" t="s">
        <v>1410</v>
      </c>
      <c r="I116" s="311" t="s">
        <v>1400</v>
      </c>
      <c r="J116" s="311"/>
      <c r="K116" s="325"/>
    </row>
    <row r="117" s="1" customFormat="1" ht="15" customHeight="1">
      <c r="B117" s="334"/>
      <c r="C117" s="311" t="s">
        <v>59</v>
      </c>
      <c r="D117" s="311"/>
      <c r="E117" s="311"/>
      <c r="F117" s="333" t="s">
        <v>79</v>
      </c>
      <c r="G117" s="311"/>
      <c r="H117" s="311" t="s">
        <v>1411</v>
      </c>
      <c r="I117" s="311" t="s">
        <v>1412</v>
      </c>
      <c r="J117" s="311"/>
      <c r="K117" s="325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08"/>
      <c r="D119" s="308"/>
      <c r="E119" s="308"/>
      <c r="F119" s="345"/>
      <c r="G119" s="308"/>
      <c r="H119" s="308"/>
      <c r="I119" s="308"/>
      <c r="J119" s="308"/>
      <c r="K119" s="344"/>
    </row>
    <row r="120" s="1" customFormat="1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s="1" customFormat="1" ht="7.5" customHeight="1">
      <c r="B121" s="346"/>
      <c r="C121" s="347"/>
      <c r="D121" s="347"/>
      <c r="E121" s="347"/>
      <c r="F121" s="347"/>
      <c r="G121" s="347"/>
      <c r="H121" s="347"/>
      <c r="I121" s="347"/>
      <c r="J121" s="347"/>
      <c r="K121" s="348"/>
    </row>
    <row r="122" s="1" customFormat="1" ht="45" customHeight="1">
      <c r="B122" s="349"/>
      <c r="C122" s="302" t="s">
        <v>1413</v>
      </c>
      <c r="D122" s="302"/>
      <c r="E122" s="302"/>
      <c r="F122" s="302"/>
      <c r="G122" s="302"/>
      <c r="H122" s="302"/>
      <c r="I122" s="302"/>
      <c r="J122" s="302"/>
      <c r="K122" s="350"/>
    </row>
    <row r="123" s="1" customFormat="1" ht="17.25" customHeight="1">
      <c r="B123" s="351"/>
      <c r="C123" s="326" t="s">
        <v>1360</v>
      </c>
      <c r="D123" s="326"/>
      <c r="E123" s="326"/>
      <c r="F123" s="326" t="s">
        <v>1361</v>
      </c>
      <c r="G123" s="327"/>
      <c r="H123" s="326" t="s">
        <v>56</v>
      </c>
      <c r="I123" s="326" t="s">
        <v>59</v>
      </c>
      <c r="J123" s="326" t="s">
        <v>1362</v>
      </c>
      <c r="K123" s="352"/>
    </row>
    <row r="124" s="1" customFormat="1" ht="17.25" customHeight="1">
      <c r="B124" s="351"/>
      <c r="C124" s="328" t="s">
        <v>1363</v>
      </c>
      <c r="D124" s="328"/>
      <c r="E124" s="328"/>
      <c r="F124" s="329" t="s">
        <v>1364</v>
      </c>
      <c r="G124" s="330"/>
      <c r="H124" s="328"/>
      <c r="I124" s="328"/>
      <c r="J124" s="328" t="s">
        <v>1365</v>
      </c>
      <c r="K124" s="352"/>
    </row>
    <row r="125" s="1" customFormat="1" ht="5.25" customHeight="1">
      <c r="B125" s="353"/>
      <c r="C125" s="331"/>
      <c r="D125" s="331"/>
      <c r="E125" s="331"/>
      <c r="F125" s="331"/>
      <c r="G125" s="311"/>
      <c r="H125" s="331"/>
      <c r="I125" s="331"/>
      <c r="J125" s="331"/>
      <c r="K125" s="354"/>
    </row>
    <row r="126" s="1" customFormat="1" ht="15" customHeight="1">
      <c r="B126" s="353"/>
      <c r="C126" s="311" t="s">
        <v>1368</v>
      </c>
      <c r="D126" s="331"/>
      <c r="E126" s="331"/>
      <c r="F126" s="333" t="s">
        <v>79</v>
      </c>
      <c r="G126" s="311"/>
      <c r="H126" s="311" t="s">
        <v>1405</v>
      </c>
      <c r="I126" s="311" t="s">
        <v>1367</v>
      </c>
      <c r="J126" s="311">
        <v>120</v>
      </c>
      <c r="K126" s="355"/>
    </row>
    <row r="127" s="1" customFormat="1" ht="15" customHeight="1">
      <c r="B127" s="353"/>
      <c r="C127" s="311" t="s">
        <v>1414</v>
      </c>
      <c r="D127" s="311"/>
      <c r="E127" s="311"/>
      <c r="F127" s="333" t="s">
        <v>79</v>
      </c>
      <c r="G127" s="311"/>
      <c r="H127" s="311" t="s">
        <v>1415</v>
      </c>
      <c r="I127" s="311" t="s">
        <v>1367</v>
      </c>
      <c r="J127" s="311" t="s">
        <v>1416</v>
      </c>
      <c r="K127" s="355"/>
    </row>
    <row r="128" s="1" customFormat="1" ht="15" customHeight="1">
      <c r="B128" s="353"/>
      <c r="C128" s="311" t="s">
        <v>1314</v>
      </c>
      <c r="D128" s="311"/>
      <c r="E128" s="311"/>
      <c r="F128" s="333" t="s">
        <v>79</v>
      </c>
      <c r="G128" s="311"/>
      <c r="H128" s="311" t="s">
        <v>1417</v>
      </c>
      <c r="I128" s="311" t="s">
        <v>1367</v>
      </c>
      <c r="J128" s="311" t="s">
        <v>1416</v>
      </c>
      <c r="K128" s="355"/>
    </row>
    <row r="129" s="1" customFormat="1" ht="15" customHeight="1">
      <c r="B129" s="353"/>
      <c r="C129" s="311" t="s">
        <v>1376</v>
      </c>
      <c r="D129" s="311"/>
      <c r="E129" s="311"/>
      <c r="F129" s="333" t="s">
        <v>1371</v>
      </c>
      <c r="G129" s="311"/>
      <c r="H129" s="311" t="s">
        <v>1377</v>
      </c>
      <c r="I129" s="311" t="s">
        <v>1367</v>
      </c>
      <c r="J129" s="311">
        <v>15</v>
      </c>
      <c r="K129" s="355"/>
    </row>
    <row r="130" s="1" customFormat="1" ht="15" customHeight="1">
      <c r="B130" s="353"/>
      <c r="C130" s="335" t="s">
        <v>1378</v>
      </c>
      <c r="D130" s="335"/>
      <c r="E130" s="335"/>
      <c r="F130" s="336" t="s">
        <v>1371</v>
      </c>
      <c r="G130" s="335"/>
      <c r="H130" s="335" t="s">
        <v>1379</v>
      </c>
      <c r="I130" s="335" t="s">
        <v>1367</v>
      </c>
      <c r="J130" s="335">
        <v>15</v>
      </c>
      <c r="K130" s="355"/>
    </row>
    <row r="131" s="1" customFormat="1" ht="15" customHeight="1">
      <c r="B131" s="353"/>
      <c r="C131" s="335" t="s">
        <v>1380</v>
      </c>
      <c r="D131" s="335"/>
      <c r="E131" s="335"/>
      <c r="F131" s="336" t="s">
        <v>1371</v>
      </c>
      <c r="G131" s="335"/>
      <c r="H131" s="335" t="s">
        <v>1381</v>
      </c>
      <c r="I131" s="335" t="s">
        <v>1367</v>
      </c>
      <c r="J131" s="335">
        <v>20</v>
      </c>
      <c r="K131" s="355"/>
    </row>
    <row r="132" s="1" customFormat="1" ht="15" customHeight="1">
      <c r="B132" s="353"/>
      <c r="C132" s="335" t="s">
        <v>1382</v>
      </c>
      <c r="D132" s="335"/>
      <c r="E132" s="335"/>
      <c r="F132" s="336" t="s">
        <v>1371</v>
      </c>
      <c r="G132" s="335"/>
      <c r="H132" s="335" t="s">
        <v>1383</v>
      </c>
      <c r="I132" s="335" t="s">
        <v>1367</v>
      </c>
      <c r="J132" s="335">
        <v>20</v>
      </c>
      <c r="K132" s="355"/>
    </row>
    <row r="133" s="1" customFormat="1" ht="15" customHeight="1">
      <c r="B133" s="353"/>
      <c r="C133" s="311" t="s">
        <v>1370</v>
      </c>
      <c r="D133" s="311"/>
      <c r="E133" s="311"/>
      <c r="F133" s="333" t="s">
        <v>1371</v>
      </c>
      <c r="G133" s="311"/>
      <c r="H133" s="311" t="s">
        <v>1405</v>
      </c>
      <c r="I133" s="311" t="s">
        <v>1367</v>
      </c>
      <c r="J133" s="311">
        <v>50</v>
      </c>
      <c r="K133" s="355"/>
    </row>
    <row r="134" s="1" customFormat="1" ht="15" customHeight="1">
      <c r="B134" s="353"/>
      <c r="C134" s="311" t="s">
        <v>1384</v>
      </c>
      <c r="D134" s="311"/>
      <c r="E134" s="311"/>
      <c r="F134" s="333" t="s">
        <v>1371</v>
      </c>
      <c r="G134" s="311"/>
      <c r="H134" s="311" t="s">
        <v>1405</v>
      </c>
      <c r="I134" s="311" t="s">
        <v>1367</v>
      </c>
      <c r="J134" s="311">
        <v>50</v>
      </c>
      <c r="K134" s="355"/>
    </row>
    <row r="135" s="1" customFormat="1" ht="15" customHeight="1">
      <c r="B135" s="353"/>
      <c r="C135" s="311" t="s">
        <v>1390</v>
      </c>
      <c r="D135" s="311"/>
      <c r="E135" s="311"/>
      <c r="F135" s="333" t="s">
        <v>1371</v>
      </c>
      <c r="G135" s="311"/>
      <c r="H135" s="311" t="s">
        <v>1405</v>
      </c>
      <c r="I135" s="311" t="s">
        <v>1367</v>
      </c>
      <c r="J135" s="311">
        <v>50</v>
      </c>
      <c r="K135" s="355"/>
    </row>
    <row r="136" s="1" customFormat="1" ht="15" customHeight="1">
      <c r="B136" s="353"/>
      <c r="C136" s="311" t="s">
        <v>1392</v>
      </c>
      <c r="D136" s="311"/>
      <c r="E136" s="311"/>
      <c r="F136" s="333" t="s">
        <v>1371</v>
      </c>
      <c r="G136" s="311"/>
      <c r="H136" s="311" t="s">
        <v>1405</v>
      </c>
      <c r="I136" s="311" t="s">
        <v>1367</v>
      </c>
      <c r="J136" s="311">
        <v>50</v>
      </c>
      <c r="K136" s="355"/>
    </row>
    <row r="137" s="1" customFormat="1" ht="15" customHeight="1">
      <c r="B137" s="353"/>
      <c r="C137" s="311" t="s">
        <v>1393</v>
      </c>
      <c r="D137" s="311"/>
      <c r="E137" s="311"/>
      <c r="F137" s="333" t="s">
        <v>1371</v>
      </c>
      <c r="G137" s="311"/>
      <c r="H137" s="311" t="s">
        <v>1418</v>
      </c>
      <c r="I137" s="311" t="s">
        <v>1367</v>
      </c>
      <c r="J137" s="311">
        <v>255</v>
      </c>
      <c r="K137" s="355"/>
    </row>
    <row r="138" s="1" customFormat="1" ht="15" customHeight="1">
      <c r="B138" s="353"/>
      <c r="C138" s="311" t="s">
        <v>1395</v>
      </c>
      <c r="D138" s="311"/>
      <c r="E138" s="311"/>
      <c r="F138" s="333" t="s">
        <v>79</v>
      </c>
      <c r="G138" s="311"/>
      <c r="H138" s="311" t="s">
        <v>1419</v>
      </c>
      <c r="I138" s="311" t="s">
        <v>1397</v>
      </c>
      <c r="J138" s="311"/>
      <c r="K138" s="355"/>
    </row>
    <row r="139" s="1" customFormat="1" ht="15" customHeight="1">
      <c r="B139" s="353"/>
      <c r="C139" s="311" t="s">
        <v>1398</v>
      </c>
      <c r="D139" s="311"/>
      <c r="E139" s="311"/>
      <c r="F139" s="333" t="s">
        <v>79</v>
      </c>
      <c r="G139" s="311"/>
      <c r="H139" s="311" t="s">
        <v>1420</v>
      </c>
      <c r="I139" s="311" t="s">
        <v>1400</v>
      </c>
      <c r="J139" s="311"/>
      <c r="K139" s="355"/>
    </row>
    <row r="140" s="1" customFormat="1" ht="15" customHeight="1">
      <c r="B140" s="353"/>
      <c r="C140" s="311" t="s">
        <v>1401</v>
      </c>
      <c r="D140" s="311"/>
      <c r="E140" s="311"/>
      <c r="F140" s="333" t="s">
        <v>79</v>
      </c>
      <c r="G140" s="311"/>
      <c r="H140" s="311" t="s">
        <v>1401</v>
      </c>
      <c r="I140" s="311" t="s">
        <v>1400</v>
      </c>
      <c r="J140" s="311"/>
      <c r="K140" s="355"/>
    </row>
    <row r="141" s="1" customFormat="1" ht="15" customHeight="1">
      <c r="B141" s="353"/>
      <c r="C141" s="311" t="s">
        <v>40</v>
      </c>
      <c r="D141" s="311"/>
      <c r="E141" s="311"/>
      <c r="F141" s="333" t="s">
        <v>79</v>
      </c>
      <c r="G141" s="311"/>
      <c r="H141" s="311" t="s">
        <v>1421</v>
      </c>
      <c r="I141" s="311" t="s">
        <v>1400</v>
      </c>
      <c r="J141" s="311"/>
      <c r="K141" s="355"/>
    </row>
    <row r="142" s="1" customFormat="1" ht="15" customHeight="1">
      <c r="B142" s="353"/>
      <c r="C142" s="311" t="s">
        <v>1422</v>
      </c>
      <c r="D142" s="311"/>
      <c r="E142" s="311"/>
      <c r="F142" s="333" t="s">
        <v>79</v>
      </c>
      <c r="G142" s="311"/>
      <c r="H142" s="311" t="s">
        <v>1423</v>
      </c>
      <c r="I142" s="311" t="s">
        <v>1400</v>
      </c>
      <c r="J142" s="311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08"/>
      <c r="C144" s="308"/>
      <c r="D144" s="308"/>
      <c r="E144" s="308"/>
      <c r="F144" s="345"/>
      <c r="G144" s="308"/>
      <c r="H144" s="308"/>
      <c r="I144" s="308"/>
      <c r="J144" s="308"/>
      <c r="K144" s="308"/>
    </row>
    <row r="145" s="1" customFormat="1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s="1" customFormat="1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s="1" customFormat="1" ht="45" customHeight="1">
      <c r="B147" s="323"/>
      <c r="C147" s="324" t="s">
        <v>1424</v>
      </c>
      <c r="D147" s="324"/>
      <c r="E147" s="324"/>
      <c r="F147" s="324"/>
      <c r="G147" s="324"/>
      <c r="H147" s="324"/>
      <c r="I147" s="324"/>
      <c r="J147" s="324"/>
      <c r="K147" s="325"/>
    </row>
    <row r="148" s="1" customFormat="1" ht="17.25" customHeight="1">
      <c r="B148" s="323"/>
      <c r="C148" s="326" t="s">
        <v>1360</v>
      </c>
      <c r="D148" s="326"/>
      <c r="E148" s="326"/>
      <c r="F148" s="326" t="s">
        <v>1361</v>
      </c>
      <c r="G148" s="327"/>
      <c r="H148" s="326" t="s">
        <v>56</v>
      </c>
      <c r="I148" s="326" t="s">
        <v>59</v>
      </c>
      <c r="J148" s="326" t="s">
        <v>1362</v>
      </c>
      <c r="K148" s="325"/>
    </row>
    <row r="149" s="1" customFormat="1" ht="17.25" customHeight="1">
      <c r="B149" s="323"/>
      <c r="C149" s="328" t="s">
        <v>1363</v>
      </c>
      <c r="D149" s="328"/>
      <c r="E149" s="328"/>
      <c r="F149" s="329" t="s">
        <v>1364</v>
      </c>
      <c r="G149" s="330"/>
      <c r="H149" s="328"/>
      <c r="I149" s="328"/>
      <c r="J149" s="328" t="s">
        <v>1365</v>
      </c>
      <c r="K149" s="325"/>
    </row>
    <row r="150" s="1" customFormat="1" ht="5.25" customHeight="1">
      <c r="B150" s="334"/>
      <c r="C150" s="331"/>
      <c r="D150" s="331"/>
      <c r="E150" s="331"/>
      <c r="F150" s="331"/>
      <c r="G150" s="332"/>
      <c r="H150" s="331"/>
      <c r="I150" s="331"/>
      <c r="J150" s="331"/>
      <c r="K150" s="355"/>
    </row>
    <row r="151" s="1" customFormat="1" ht="15" customHeight="1">
      <c r="B151" s="334"/>
      <c r="C151" s="359" t="s">
        <v>1368</v>
      </c>
      <c r="D151" s="311"/>
      <c r="E151" s="311"/>
      <c r="F151" s="360" t="s">
        <v>79</v>
      </c>
      <c r="G151" s="311"/>
      <c r="H151" s="359" t="s">
        <v>1405</v>
      </c>
      <c r="I151" s="359" t="s">
        <v>1367</v>
      </c>
      <c r="J151" s="359">
        <v>120</v>
      </c>
      <c r="K151" s="355"/>
    </row>
    <row r="152" s="1" customFormat="1" ht="15" customHeight="1">
      <c r="B152" s="334"/>
      <c r="C152" s="359" t="s">
        <v>1414</v>
      </c>
      <c r="D152" s="311"/>
      <c r="E152" s="311"/>
      <c r="F152" s="360" t="s">
        <v>79</v>
      </c>
      <c r="G152" s="311"/>
      <c r="H152" s="359" t="s">
        <v>1425</v>
      </c>
      <c r="I152" s="359" t="s">
        <v>1367</v>
      </c>
      <c r="J152" s="359" t="s">
        <v>1416</v>
      </c>
      <c r="K152" s="355"/>
    </row>
    <row r="153" s="1" customFormat="1" ht="15" customHeight="1">
      <c r="B153" s="334"/>
      <c r="C153" s="359" t="s">
        <v>1314</v>
      </c>
      <c r="D153" s="311"/>
      <c r="E153" s="311"/>
      <c r="F153" s="360" t="s">
        <v>79</v>
      </c>
      <c r="G153" s="311"/>
      <c r="H153" s="359" t="s">
        <v>1426</v>
      </c>
      <c r="I153" s="359" t="s">
        <v>1367</v>
      </c>
      <c r="J153" s="359" t="s">
        <v>1416</v>
      </c>
      <c r="K153" s="355"/>
    </row>
    <row r="154" s="1" customFormat="1" ht="15" customHeight="1">
      <c r="B154" s="334"/>
      <c r="C154" s="359" t="s">
        <v>1370</v>
      </c>
      <c r="D154" s="311"/>
      <c r="E154" s="311"/>
      <c r="F154" s="360" t="s">
        <v>1371</v>
      </c>
      <c r="G154" s="311"/>
      <c r="H154" s="359" t="s">
        <v>1405</v>
      </c>
      <c r="I154" s="359" t="s">
        <v>1367</v>
      </c>
      <c r="J154" s="359">
        <v>50</v>
      </c>
      <c r="K154" s="355"/>
    </row>
    <row r="155" s="1" customFormat="1" ht="15" customHeight="1">
      <c r="B155" s="334"/>
      <c r="C155" s="359" t="s">
        <v>1373</v>
      </c>
      <c r="D155" s="311"/>
      <c r="E155" s="311"/>
      <c r="F155" s="360" t="s">
        <v>79</v>
      </c>
      <c r="G155" s="311"/>
      <c r="H155" s="359" t="s">
        <v>1405</v>
      </c>
      <c r="I155" s="359" t="s">
        <v>1375</v>
      </c>
      <c r="J155" s="359"/>
      <c r="K155" s="355"/>
    </row>
    <row r="156" s="1" customFormat="1" ht="15" customHeight="1">
      <c r="B156" s="334"/>
      <c r="C156" s="359" t="s">
        <v>1384</v>
      </c>
      <c r="D156" s="311"/>
      <c r="E156" s="311"/>
      <c r="F156" s="360" t="s">
        <v>1371</v>
      </c>
      <c r="G156" s="311"/>
      <c r="H156" s="359" t="s">
        <v>1405</v>
      </c>
      <c r="I156" s="359" t="s">
        <v>1367</v>
      </c>
      <c r="J156" s="359">
        <v>50</v>
      </c>
      <c r="K156" s="355"/>
    </row>
    <row r="157" s="1" customFormat="1" ht="15" customHeight="1">
      <c r="B157" s="334"/>
      <c r="C157" s="359" t="s">
        <v>1392</v>
      </c>
      <c r="D157" s="311"/>
      <c r="E157" s="311"/>
      <c r="F157" s="360" t="s">
        <v>1371</v>
      </c>
      <c r="G157" s="311"/>
      <c r="H157" s="359" t="s">
        <v>1405</v>
      </c>
      <c r="I157" s="359" t="s">
        <v>1367</v>
      </c>
      <c r="J157" s="359">
        <v>50</v>
      </c>
      <c r="K157" s="355"/>
    </row>
    <row r="158" s="1" customFormat="1" ht="15" customHeight="1">
      <c r="B158" s="334"/>
      <c r="C158" s="359" t="s">
        <v>1390</v>
      </c>
      <c r="D158" s="311"/>
      <c r="E158" s="311"/>
      <c r="F158" s="360" t="s">
        <v>1371</v>
      </c>
      <c r="G158" s="311"/>
      <c r="H158" s="359" t="s">
        <v>1405</v>
      </c>
      <c r="I158" s="359" t="s">
        <v>1367</v>
      </c>
      <c r="J158" s="359">
        <v>50</v>
      </c>
      <c r="K158" s="355"/>
    </row>
    <row r="159" s="1" customFormat="1" ht="15" customHeight="1">
      <c r="B159" s="334"/>
      <c r="C159" s="359" t="s">
        <v>100</v>
      </c>
      <c r="D159" s="311"/>
      <c r="E159" s="311"/>
      <c r="F159" s="360" t="s">
        <v>79</v>
      </c>
      <c r="G159" s="311"/>
      <c r="H159" s="359" t="s">
        <v>1427</v>
      </c>
      <c r="I159" s="359" t="s">
        <v>1367</v>
      </c>
      <c r="J159" s="359" t="s">
        <v>1428</v>
      </c>
      <c r="K159" s="355"/>
    </row>
    <row r="160" s="1" customFormat="1" ht="15" customHeight="1">
      <c r="B160" s="334"/>
      <c r="C160" s="359" t="s">
        <v>1429</v>
      </c>
      <c r="D160" s="311"/>
      <c r="E160" s="311"/>
      <c r="F160" s="360" t="s">
        <v>79</v>
      </c>
      <c r="G160" s="311"/>
      <c r="H160" s="359" t="s">
        <v>1430</v>
      </c>
      <c r="I160" s="359" t="s">
        <v>1400</v>
      </c>
      <c r="J160" s="359"/>
      <c r="K160" s="355"/>
    </row>
    <row r="161" s="1" customFormat="1" ht="15" customHeight="1">
      <c r="B161" s="361"/>
      <c r="C161" s="343"/>
      <c r="D161" s="343"/>
      <c r="E161" s="343"/>
      <c r="F161" s="343"/>
      <c r="G161" s="343"/>
      <c r="H161" s="343"/>
      <c r="I161" s="343"/>
      <c r="J161" s="343"/>
      <c r="K161" s="362"/>
    </row>
    <row r="162" s="1" customFormat="1" ht="18.75" customHeight="1">
      <c r="B162" s="308"/>
      <c r="C162" s="311"/>
      <c r="D162" s="311"/>
      <c r="E162" s="311"/>
      <c r="F162" s="333"/>
      <c r="G162" s="311"/>
      <c r="H162" s="311"/>
      <c r="I162" s="311"/>
      <c r="J162" s="311"/>
      <c r="K162" s="308"/>
    </row>
    <row r="163" s="1" customFormat="1" ht="18.75" customHeight="1"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</row>
    <row r="164" s="1" customFormat="1" ht="7.5" customHeight="1">
      <c r="B164" s="298"/>
      <c r="C164" s="299"/>
      <c r="D164" s="299"/>
      <c r="E164" s="299"/>
      <c r="F164" s="299"/>
      <c r="G164" s="299"/>
      <c r="H164" s="299"/>
      <c r="I164" s="299"/>
      <c r="J164" s="299"/>
      <c r="K164" s="300"/>
    </row>
    <row r="165" s="1" customFormat="1" ht="45" customHeight="1">
      <c r="B165" s="301"/>
      <c r="C165" s="302" t="s">
        <v>1431</v>
      </c>
      <c r="D165" s="302"/>
      <c r="E165" s="302"/>
      <c r="F165" s="302"/>
      <c r="G165" s="302"/>
      <c r="H165" s="302"/>
      <c r="I165" s="302"/>
      <c r="J165" s="302"/>
      <c r="K165" s="303"/>
    </row>
    <row r="166" s="1" customFormat="1" ht="17.25" customHeight="1">
      <c r="B166" s="301"/>
      <c r="C166" s="326" t="s">
        <v>1360</v>
      </c>
      <c r="D166" s="326"/>
      <c r="E166" s="326"/>
      <c r="F166" s="326" t="s">
        <v>1361</v>
      </c>
      <c r="G166" s="363"/>
      <c r="H166" s="364" t="s">
        <v>56</v>
      </c>
      <c r="I166" s="364" t="s">
        <v>59</v>
      </c>
      <c r="J166" s="326" t="s">
        <v>1362</v>
      </c>
      <c r="K166" s="303"/>
    </row>
    <row r="167" s="1" customFormat="1" ht="17.25" customHeight="1">
      <c r="B167" s="304"/>
      <c r="C167" s="328" t="s">
        <v>1363</v>
      </c>
      <c r="D167" s="328"/>
      <c r="E167" s="328"/>
      <c r="F167" s="329" t="s">
        <v>1364</v>
      </c>
      <c r="G167" s="365"/>
      <c r="H167" s="366"/>
      <c r="I167" s="366"/>
      <c r="J167" s="328" t="s">
        <v>1365</v>
      </c>
      <c r="K167" s="306"/>
    </row>
    <row r="168" s="1" customFormat="1" ht="5.25" customHeight="1">
      <c r="B168" s="334"/>
      <c r="C168" s="331"/>
      <c r="D168" s="331"/>
      <c r="E168" s="331"/>
      <c r="F168" s="331"/>
      <c r="G168" s="332"/>
      <c r="H168" s="331"/>
      <c r="I168" s="331"/>
      <c r="J168" s="331"/>
      <c r="K168" s="355"/>
    </row>
    <row r="169" s="1" customFormat="1" ht="15" customHeight="1">
      <c r="B169" s="334"/>
      <c r="C169" s="311" t="s">
        <v>1368</v>
      </c>
      <c r="D169" s="311"/>
      <c r="E169" s="311"/>
      <c r="F169" s="333" t="s">
        <v>79</v>
      </c>
      <c r="G169" s="311"/>
      <c r="H169" s="311" t="s">
        <v>1405</v>
      </c>
      <c r="I169" s="311" t="s">
        <v>1367</v>
      </c>
      <c r="J169" s="311">
        <v>120</v>
      </c>
      <c r="K169" s="355"/>
    </row>
    <row r="170" s="1" customFormat="1" ht="15" customHeight="1">
      <c r="B170" s="334"/>
      <c r="C170" s="311" t="s">
        <v>1414</v>
      </c>
      <c r="D170" s="311"/>
      <c r="E170" s="311"/>
      <c r="F170" s="333" t="s">
        <v>79</v>
      </c>
      <c r="G170" s="311"/>
      <c r="H170" s="311" t="s">
        <v>1415</v>
      </c>
      <c r="I170" s="311" t="s">
        <v>1367</v>
      </c>
      <c r="J170" s="311" t="s">
        <v>1416</v>
      </c>
      <c r="K170" s="355"/>
    </row>
    <row r="171" s="1" customFormat="1" ht="15" customHeight="1">
      <c r="B171" s="334"/>
      <c r="C171" s="311" t="s">
        <v>1314</v>
      </c>
      <c r="D171" s="311"/>
      <c r="E171" s="311"/>
      <c r="F171" s="333" t="s">
        <v>79</v>
      </c>
      <c r="G171" s="311"/>
      <c r="H171" s="311" t="s">
        <v>1432</v>
      </c>
      <c r="I171" s="311" t="s">
        <v>1367</v>
      </c>
      <c r="J171" s="311" t="s">
        <v>1416</v>
      </c>
      <c r="K171" s="355"/>
    </row>
    <row r="172" s="1" customFormat="1" ht="15" customHeight="1">
      <c r="B172" s="334"/>
      <c r="C172" s="311" t="s">
        <v>1370</v>
      </c>
      <c r="D172" s="311"/>
      <c r="E172" s="311"/>
      <c r="F172" s="333" t="s">
        <v>1371</v>
      </c>
      <c r="G172" s="311"/>
      <c r="H172" s="311" t="s">
        <v>1432</v>
      </c>
      <c r="I172" s="311" t="s">
        <v>1367</v>
      </c>
      <c r="J172" s="311">
        <v>50</v>
      </c>
      <c r="K172" s="355"/>
    </row>
    <row r="173" s="1" customFormat="1" ht="15" customHeight="1">
      <c r="B173" s="334"/>
      <c r="C173" s="311" t="s">
        <v>1373</v>
      </c>
      <c r="D173" s="311"/>
      <c r="E173" s="311"/>
      <c r="F173" s="333" t="s">
        <v>79</v>
      </c>
      <c r="G173" s="311"/>
      <c r="H173" s="311" t="s">
        <v>1432</v>
      </c>
      <c r="I173" s="311" t="s">
        <v>1375</v>
      </c>
      <c r="J173" s="311"/>
      <c r="K173" s="355"/>
    </row>
    <row r="174" s="1" customFormat="1" ht="15" customHeight="1">
      <c r="B174" s="334"/>
      <c r="C174" s="311" t="s">
        <v>1384</v>
      </c>
      <c r="D174" s="311"/>
      <c r="E174" s="311"/>
      <c r="F174" s="333" t="s">
        <v>1371</v>
      </c>
      <c r="G174" s="311"/>
      <c r="H174" s="311" t="s">
        <v>1432</v>
      </c>
      <c r="I174" s="311" t="s">
        <v>1367</v>
      </c>
      <c r="J174" s="311">
        <v>50</v>
      </c>
      <c r="K174" s="355"/>
    </row>
    <row r="175" s="1" customFormat="1" ht="15" customHeight="1">
      <c r="B175" s="334"/>
      <c r="C175" s="311" t="s">
        <v>1392</v>
      </c>
      <c r="D175" s="311"/>
      <c r="E175" s="311"/>
      <c r="F175" s="333" t="s">
        <v>1371</v>
      </c>
      <c r="G175" s="311"/>
      <c r="H175" s="311" t="s">
        <v>1432</v>
      </c>
      <c r="I175" s="311" t="s">
        <v>1367</v>
      </c>
      <c r="J175" s="311">
        <v>50</v>
      </c>
      <c r="K175" s="355"/>
    </row>
    <row r="176" s="1" customFormat="1" ht="15" customHeight="1">
      <c r="B176" s="334"/>
      <c r="C176" s="311" t="s">
        <v>1390</v>
      </c>
      <c r="D176" s="311"/>
      <c r="E176" s="311"/>
      <c r="F176" s="333" t="s">
        <v>1371</v>
      </c>
      <c r="G176" s="311"/>
      <c r="H176" s="311" t="s">
        <v>1432</v>
      </c>
      <c r="I176" s="311" t="s">
        <v>1367</v>
      </c>
      <c r="J176" s="311">
        <v>50</v>
      </c>
      <c r="K176" s="355"/>
    </row>
    <row r="177" s="1" customFormat="1" ht="15" customHeight="1">
      <c r="B177" s="334"/>
      <c r="C177" s="311" t="s">
        <v>123</v>
      </c>
      <c r="D177" s="311"/>
      <c r="E177" s="311"/>
      <c r="F177" s="333" t="s">
        <v>79</v>
      </c>
      <c r="G177" s="311"/>
      <c r="H177" s="311" t="s">
        <v>1433</v>
      </c>
      <c r="I177" s="311" t="s">
        <v>1434</v>
      </c>
      <c r="J177" s="311"/>
      <c r="K177" s="355"/>
    </row>
    <row r="178" s="1" customFormat="1" ht="15" customHeight="1">
      <c r="B178" s="334"/>
      <c r="C178" s="311" t="s">
        <v>59</v>
      </c>
      <c r="D178" s="311"/>
      <c r="E178" s="311"/>
      <c r="F178" s="333" t="s">
        <v>79</v>
      </c>
      <c r="G178" s="311"/>
      <c r="H178" s="311" t="s">
        <v>1435</v>
      </c>
      <c r="I178" s="311" t="s">
        <v>1436</v>
      </c>
      <c r="J178" s="311">
        <v>1</v>
      </c>
      <c r="K178" s="355"/>
    </row>
    <row r="179" s="1" customFormat="1" ht="15" customHeight="1">
      <c r="B179" s="334"/>
      <c r="C179" s="311" t="s">
        <v>55</v>
      </c>
      <c r="D179" s="311"/>
      <c r="E179" s="311"/>
      <c r="F179" s="333" t="s">
        <v>79</v>
      </c>
      <c r="G179" s="311"/>
      <c r="H179" s="311" t="s">
        <v>1437</v>
      </c>
      <c r="I179" s="311" t="s">
        <v>1367</v>
      </c>
      <c r="J179" s="311">
        <v>20</v>
      </c>
      <c r="K179" s="355"/>
    </row>
    <row r="180" s="1" customFormat="1" ht="15" customHeight="1">
      <c r="B180" s="334"/>
      <c r="C180" s="311" t="s">
        <v>56</v>
      </c>
      <c r="D180" s="311"/>
      <c r="E180" s="311"/>
      <c r="F180" s="333" t="s">
        <v>79</v>
      </c>
      <c r="G180" s="311"/>
      <c r="H180" s="311" t="s">
        <v>1438</v>
      </c>
      <c r="I180" s="311" t="s">
        <v>1367</v>
      </c>
      <c r="J180" s="311">
        <v>255</v>
      </c>
      <c r="K180" s="355"/>
    </row>
    <row r="181" s="1" customFormat="1" ht="15" customHeight="1">
      <c r="B181" s="334"/>
      <c r="C181" s="311" t="s">
        <v>124</v>
      </c>
      <c r="D181" s="311"/>
      <c r="E181" s="311"/>
      <c r="F181" s="333" t="s">
        <v>79</v>
      </c>
      <c r="G181" s="311"/>
      <c r="H181" s="311" t="s">
        <v>1330</v>
      </c>
      <c r="I181" s="311" t="s">
        <v>1367</v>
      </c>
      <c r="J181" s="311">
        <v>10</v>
      </c>
      <c r="K181" s="355"/>
    </row>
    <row r="182" s="1" customFormat="1" ht="15" customHeight="1">
      <c r="B182" s="334"/>
      <c r="C182" s="311" t="s">
        <v>125</v>
      </c>
      <c r="D182" s="311"/>
      <c r="E182" s="311"/>
      <c r="F182" s="333" t="s">
        <v>79</v>
      </c>
      <c r="G182" s="311"/>
      <c r="H182" s="311" t="s">
        <v>1439</v>
      </c>
      <c r="I182" s="311" t="s">
        <v>1400</v>
      </c>
      <c r="J182" s="311"/>
      <c r="K182" s="355"/>
    </row>
    <row r="183" s="1" customFormat="1" ht="15" customHeight="1">
      <c r="B183" s="334"/>
      <c r="C183" s="311" t="s">
        <v>1440</v>
      </c>
      <c r="D183" s="311"/>
      <c r="E183" s="311"/>
      <c r="F183" s="333" t="s">
        <v>79</v>
      </c>
      <c r="G183" s="311"/>
      <c r="H183" s="311" t="s">
        <v>1441</v>
      </c>
      <c r="I183" s="311" t="s">
        <v>1400</v>
      </c>
      <c r="J183" s="311"/>
      <c r="K183" s="355"/>
    </row>
    <row r="184" s="1" customFormat="1" ht="15" customHeight="1">
      <c r="B184" s="334"/>
      <c r="C184" s="311" t="s">
        <v>1429</v>
      </c>
      <c r="D184" s="311"/>
      <c r="E184" s="311"/>
      <c r="F184" s="333" t="s">
        <v>79</v>
      </c>
      <c r="G184" s="311"/>
      <c r="H184" s="311" t="s">
        <v>1442</v>
      </c>
      <c r="I184" s="311" t="s">
        <v>1400</v>
      </c>
      <c r="J184" s="311"/>
      <c r="K184" s="355"/>
    </row>
    <row r="185" s="1" customFormat="1" ht="15" customHeight="1">
      <c r="B185" s="334"/>
      <c r="C185" s="311" t="s">
        <v>127</v>
      </c>
      <c r="D185" s="311"/>
      <c r="E185" s="311"/>
      <c r="F185" s="333" t="s">
        <v>1371</v>
      </c>
      <c r="G185" s="311"/>
      <c r="H185" s="311" t="s">
        <v>1443</v>
      </c>
      <c r="I185" s="311" t="s">
        <v>1367</v>
      </c>
      <c r="J185" s="311">
        <v>50</v>
      </c>
      <c r="K185" s="355"/>
    </row>
    <row r="186" s="1" customFormat="1" ht="15" customHeight="1">
      <c r="B186" s="334"/>
      <c r="C186" s="311" t="s">
        <v>1444</v>
      </c>
      <c r="D186" s="311"/>
      <c r="E186" s="311"/>
      <c r="F186" s="333" t="s">
        <v>1371</v>
      </c>
      <c r="G186" s="311"/>
      <c r="H186" s="311" t="s">
        <v>1445</v>
      </c>
      <c r="I186" s="311" t="s">
        <v>1446</v>
      </c>
      <c r="J186" s="311"/>
      <c r="K186" s="355"/>
    </row>
    <row r="187" s="1" customFormat="1" ht="15" customHeight="1">
      <c r="B187" s="334"/>
      <c r="C187" s="311" t="s">
        <v>1447</v>
      </c>
      <c r="D187" s="311"/>
      <c r="E187" s="311"/>
      <c r="F187" s="333" t="s">
        <v>1371</v>
      </c>
      <c r="G187" s="311"/>
      <c r="H187" s="311" t="s">
        <v>1448</v>
      </c>
      <c r="I187" s="311" t="s">
        <v>1446</v>
      </c>
      <c r="J187" s="311"/>
      <c r="K187" s="355"/>
    </row>
    <row r="188" s="1" customFormat="1" ht="15" customHeight="1">
      <c r="B188" s="334"/>
      <c r="C188" s="311" t="s">
        <v>1449</v>
      </c>
      <c r="D188" s="311"/>
      <c r="E188" s="311"/>
      <c r="F188" s="333" t="s">
        <v>1371</v>
      </c>
      <c r="G188" s="311"/>
      <c r="H188" s="311" t="s">
        <v>1450</v>
      </c>
      <c r="I188" s="311" t="s">
        <v>1446</v>
      </c>
      <c r="J188" s="311"/>
      <c r="K188" s="355"/>
    </row>
    <row r="189" s="1" customFormat="1" ht="15" customHeight="1">
      <c r="B189" s="334"/>
      <c r="C189" s="367" t="s">
        <v>1451</v>
      </c>
      <c r="D189" s="311"/>
      <c r="E189" s="311"/>
      <c r="F189" s="333" t="s">
        <v>1371</v>
      </c>
      <c r="G189" s="311"/>
      <c r="H189" s="311" t="s">
        <v>1452</v>
      </c>
      <c r="I189" s="311" t="s">
        <v>1453</v>
      </c>
      <c r="J189" s="368" t="s">
        <v>1454</v>
      </c>
      <c r="K189" s="355"/>
    </row>
    <row r="190" s="1" customFormat="1" ht="15" customHeight="1">
      <c r="B190" s="334"/>
      <c r="C190" s="318" t="s">
        <v>44</v>
      </c>
      <c r="D190" s="311"/>
      <c r="E190" s="311"/>
      <c r="F190" s="333" t="s">
        <v>79</v>
      </c>
      <c r="G190" s="311"/>
      <c r="H190" s="308" t="s">
        <v>1455</v>
      </c>
      <c r="I190" s="311" t="s">
        <v>1456</v>
      </c>
      <c r="J190" s="311"/>
      <c r="K190" s="355"/>
    </row>
    <row r="191" s="1" customFormat="1" ht="15" customHeight="1">
      <c r="B191" s="334"/>
      <c r="C191" s="318" t="s">
        <v>1457</v>
      </c>
      <c r="D191" s="311"/>
      <c r="E191" s="311"/>
      <c r="F191" s="333" t="s">
        <v>79</v>
      </c>
      <c r="G191" s="311"/>
      <c r="H191" s="311" t="s">
        <v>1458</v>
      </c>
      <c r="I191" s="311" t="s">
        <v>1400</v>
      </c>
      <c r="J191" s="311"/>
      <c r="K191" s="355"/>
    </row>
    <row r="192" s="1" customFormat="1" ht="15" customHeight="1">
      <c r="B192" s="334"/>
      <c r="C192" s="318" t="s">
        <v>1459</v>
      </c>
      <c r="D192" s="311"/>
      <c r="E192" s="311"/>
      <c r="F192" s="333" t="s">
        <v>79</v>
      </c>
      <c r="G192" s="311"/>
      <c r="H192" s="311" t="s">
        <v>1460</v>
      </c>
      <c r="I192" s="311" t="s">
        <v>1400</v>
      </c>
      <c r="J192" s="311"/>
      <c r="K192" s="355"/>
    </row>
    <row r="193" s="1" customFormat="1" ht="15" customHeight="1">
      <c r="B193" s="334"/>
      <c r="C193" s="318" t="s">
        <v>1461</v>
      </c>
      <c r="D193" s="311"/>
      <c r="E193" s="311"/>
      <c r="F193" s="333" t="s">
        <v>1371</v>
      </c>
      <c r="G193" s="311"/>
      <c r="H193" s="311" t="s">
        <v>1462</v>
      </c>
      <c r="I193" s="311" t="s">
        <v>1400</v>
      </c>
      <c r="J193" s="311"/>
      <c r="K193" s="355"/>
    </row>
    <row r="194" s="1" customFormat="1" ht="15" customHeight="1">
      <c r="B194" s="361"/>
      <c r="C194" s="369"/>
      <c r="D194" s="343"/>
      <c r="E194" s="343"/>
      <c r="F194" s="343"/>
      <c r="G194" s="343"/>
      <c r="H194" s="343"/>
      <c r="I194" s="343"/>
      <c r="J194" s="343"/>
      <c r="K194" s="362"/>
    </row>
    <row r="195" s="1" customFormat="1" ht="18.75" customHeight="1">
      <c r="B195" s="308"/>
      <c r="C195" s="311"/>
      <c r="D195" s="311"/>
      <c r="E195" s="311"/>
      <c r="F195" s="333"/>
      <c r="G195" s="311"/>
      <c r="H195" s="311"/>
      <c r="I195" s="311"/>
      <c r="J195" s="311"/>
      <c r="K195" s="308"/>
    </row>
    <row r="196" s="1" customFormat="1" ht="18.75" customHeight="1">
      <c r="B196" s="308"/>
      <c r="C196" s="311"/>
      <c r="D196" s="311"/>
      <c r="E196" s="311"/>
      <c r="F196" s="333"/>
      <c r="G196" s="311"/>
      <c r="H196" s="311"/>
      <c r="I196" s="311"/>
      <c r="J196" s="311"/>
      <c r="K196" s="308"/>
    </row>
    <row r="197" s="1" customFormat="1" ht="18.75" customHeight="1">
      <c r="B197" s="319"/>
      <c r="C197" s="319"/>
      <c r="D197" s="319"/>
      <c r="E197" s="319"/>
      <c r="F197" s="319"/>
      <c r="G197" s="319"/>
      <c r="H197" s="319"/>
      <c r="I197" s="319"/>
      <c r="J197" s="319"/>
      <c r="K197" s="319"/>
    </row>
    <row r="198" s="1" customFormat="1" ht="13.5">
      <c r="B198" s="298"/>
      <c r="C198" s="299"/>
      <c r="D198" s="299"/>
      <c r="E198" s="299"/>
      <c r="F198" s="299"/>
      <c r="G198" s="299"/>
      <c r="H198" s="299"/>
      <c r="I198" s="299"/>
      <c r="J198" s="299"/>
      <c r="K198" s="300"/>
    </row>
    <row r="199" s="1" customFormat="1" ht="21">
      <c r="B199" s="301"/>
      <c r="C199" s="302" t="s">
        <v>1463</v>
      </c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5.5" customHeight="1">
      <c r="B200" s="301"/>
      <c r="C200" s="370" t="s">
        <v>1464</v>
      </c>
      <c r="D200" s="370"/>
      <c r="E200" s="370"/>
      <c r="F200" s="370" t="s">
        <v>1465</v>
      </c>
      <c r="G200" s="371"/>
      <c r="H200" s="370" t="s">
        <v>1466</v>
      </c>
      <c r="I200" s="370"/>
      <c r="J200" s="370"/>
      <c r="K200" s="303"/>
    </row>
    <row r="201" s="1" customFormat="1" ht="5.25" customHeight="1">
      <c r="B201" s="334"/>
      <c r="C201" s="331"/>
      <c r="D201" s="331"/>
      <c r="E201" s="331"/>
      <c r="F201" s="331"/>
      <c r="G201" s="311"/>
      <c r="H201" s="331"/>
      <c r="I201" s="331"/>
      <c r="J201" s="331"/>
      <c r="K201" s="355"/>
    </row>
    <row r="202" s="1" customFormat="1" ht="15" customHeight="1">
      <c r="B202" s="334"/>
      <c r="C202" s="311" t="s">
        <v>1456</v>
      </c>
      <c r="D202" s="311"/>
      <c r="E202" s="311"/>
      <c r="F202" s="333" t="s">
        <v>45</v>
      </c>
      <c r="G202" s="311"/>
      <c r="H202" s="311" t="s">
        <v>1467</v>
      </c>
      <c r="I202" s="311"/>
      <c r="J202" s="311"/>
      <c r="K202" s="355"/>
    </row>
    <row r="203" s="1" customFormat="1" ht="15" customHeight="1">
      <c r="B203" s="334"/>
      <c r="C203" s="340"/>
      <c r="D203" s="311"/>
      <c r="E203" s="311"/>
      <c r="F203" s="333" t="s">
        <v>46</v>
      </c>
      <c r="G203" s="311"/>
      <c r="H203" s="311" t="s">
        <v>1468</v>
      </c>
      <c r="I203" s="311"/>
      <c r="J203" s="311"/>
      <c r="K203" s="355"/>
    </row>
    <row r="204" s="1" customFormat="1" ht="15" customHeight="1">
      <c r="B204" s="334"/>
      <c r="C204" s="340"/>
      <c r="D204" s="311"/>
      <c r="E204" s="311"/>
      <c r="F204" s="333" t="s">
        <v>49</v>
      </c>
      <c r="G204" s="311"/>
      <c r="H204" s="311" t="s">
        <v>1469</v>
      </c>
      <c r="I204" s="311"/>
      <c r="J204" s="311"/>
      <c r="K204" s="355"/>
    </row>
    <row r="205" s="1" customFormat="1" ht="15" customHeight="1">
      <c r="B205" s="334"/>
      <c r="C205" s="311"/>
      <c r="D205" s="311"/>
      <c r="E205" s="311"/>
      <c r="F205" s="333" t="s">
        <v>47</v>
      </c>
      <c r="G205" s="311"/>
      <c r="H205" s="311" t="s">
        <v>1470</v>
      </c>
      <c r="I205" s="311"/>
      <c r="J205" s="311"/>
      <c r="K205" s="355"/>
    </row>
    <row r="206" s="1" customFormat="1" ht="15" customHeight="1">
      <c r="B206" s="334"/>
      <c r="C206" s="311"/>
      <c r="D206" s="311"/>
      <c r="E206" s="311"/>
      <c r="F206" s="333" t="s">
        <v>48</v>
      </c>
      <c r="G206" s="311"/>
      <c r="H206" s="311" t="s">
        <v>1471</v>
      </c>
      <c r="I206" s="311"/>
      <c r="J206" s="311"/>
      <c r="K206" s="355"/>
    </row>
    <row r="207" s="1" customFormat="1" ht="15" customHeight="1">
      <c r="B207" s="334"/>
      <c r="C207" s="311"/>
      <c r="D207" s="311"/>
      <c r="E207" s="311"/>
      <c r="F207" s="333"/>
      <c r="G207" s="311"/>
      <c r="H207" s="311"/>
      <c r="I207" s="311"/>
      <c r="J207" s="311"/>
      <c r="K207" s="355"/>
    </row>
    <row r="208" s="1" customFormat="1" ht="15" customHeight="1">
      <c r="B208" s="334"/>
      <c r="C208" s="311" t="s">
        <v>1412</v>
      </c>
      <c r="D208" s="311"/>
      <c r="E208" s="311"/>
      <c r="F208" s="333" t="s">
        <v>81</v>
      </c>
      <c r="G208" s="311"/>
      <c r="H208" s="311" t="s">
        <v>1472</v>
      </c>
      <c r="I208" s="311"/>
      <c r="J208" s="311"/>
      <c r="K208" s="355"/>
    </row>
    <row r="209" s="1" customFormat="1" ht="15" customHeight="1">
      <c r="B209" s="334"/>
      <c r="C209" s="340"/>
      <c r="D209" s="311"/>
      <c r="E209" s="311"/>
      <c r="F209" s="333" t="s">
        <v>1309</v>
      </c>
      <c r="G209" s="311"/>
      <c r="H209" s="311" t="s">
        <v>1310</v>
      </c>
      <c r="I209" s="311"/>
      <c r="J209" s="311"/>
      <c r="K209" s="355"/>
    </row>
    <row r="210" s="1" customFormat="1" ht="15" customHeight="1">
      <c r="B210" s="334"/>
      <c r="C210" s="311"/>
      <c r="D210" s="311"/>
      <c r="E210" s="311"/>
      <c r="F210" s="333" t="s">
        <v>1307</v>
      </c>
      <c r="G210" s="311"/>
      <c r="H210" s="311" t="s">
        <v>1473</v>
      </c>
      <c r="I210" s="311"/>
      <c r="J210" s="311"/>
      <c r="K210" s="355"/>
    </row>
    <row r="211" s="1" customFormat="1" ht="15" customHeight="1">
      <c r="B211" s="372"/>
      <c r="C211" s="340"/>
      <c r="D211" s="340"/>
      <c r="E211" s="340"/>
      <c r="F211" s="333" t="s">
        <v>1311</v>
      </c>
      <c r="G211" s="318"/>
      <c r="H211" s="359" t="s">
        <v>1312</v>
      </c>
      <c r="I211" s="359"/>
      <c r="J211" s="359"/>
      <c r="K211" s="373"/>
    </row>
    <row r="212" s="1" customFormat="1" ht="15" customHeight="1">
      <c r="B212" s="372"/>
      <c r="C212" s="340"/>
      <c r="D212" s="340"/>
      <c r="E212" s="340"/>
      <c r="F212" s="333" t="s">
        <v>1313</v>
      </c>
      <c r="G212" s="318"/>
      <c r="H212" s="359" t="s">
        <v>1223</v>
      </c>
      <c r="I212" s="359"/>
      <c r="J212" s="359"/>
      <c r="K212" s="373"/>
    </row>
    <row r="213" s="1" customFormat="1" ht="15" customHeight="1">
      <c r="B213" s="372"/>
      <c r="C213" s="340"/>
      <c r="D213" s="340"/>
      <c r="E213" s="340"/>
      <c r="F213" s="374"/>
      <c r="G213" s="318"/>
      <c r="H213" s="375"/>
      <c r="I213" s="375"/>
      <c r="J213" s="375"/>
      <c r="K213" s="373"/>
    </row>
    <row r="214" s="1" customFormat="1" ht="15" customHeight="1">
      <c r="B214" s="372"/>
      <c r="C214" s="311" t="s">
        <v>1436</v>
      </c>
      <c r="D214" s="340"/>
      <c r="E214" s="340"/>
      <c r="F214" s="333">
        <v>1</v>
      </c>
      <c r="G214" s="318"/>
      <c r="H214" s="359" t="s">
        <v>1474</v>
      </c>
      <c r="I214" s="359"/>
      <c r="J214" s="359"/>
      <c r="K214" s="373"/>
    </row>
    <row r="215" s="1" customFormat="1" ht="15" customHeight="1">
      <c r="B215" s="372"/>
      <c r="C215" s="340"/>
      <c r="D215" s="340"/>
      <c r="E215" s="340"/>
      <c r="F215" s="333">
        <v>2</v>
      </c>
      <c r="G215" s="318"/>
      <c r="H215" s="359" t="s">
        <v>1475</v>
      </c>
      <c r="I215" s="359"/>
      <c r="J215" s="359"/>
      <c r="K215" s="373"/>
    </row>
    <row r="216" s="1" customFormat="1" ht="15" customHeight="1">
      <c r="B216" s="372"/>
      <c r="C216" s="340"/>
      <c r="D216" s="340"/>
      <c r="E216" s="340"/>
      <c r="F216" s="333">
        <v>3</v>
      </c>
      <c r="G216" s="318"/>
      <c r="H216" s="359" t="s">
        <v>1476</v>
      </c>
      <c r="I216" s="359"/>
      <c r="J216" s="359"/>
      <c r="K216" s="373"/>
    </row>
    <row r="217" s="1" customFormat="1" ht="15" customHeight="1">
      <c r="B217" s="372"/>
      <c r="C217" s="340"/>
      <c r="D217" s="340"/>
      <c r="E217" s="340"/>
      <c r="F217" s="333">
        <v>4</v>
      </c>
      <c r="G217" s="318"/>
      <c r="H217" s="359" t="s">
        <v>1477</v>
      </c>
      <c r="I217" s="359"/>
      <c r="J217" s="359"/>
      <c r="K217" s="373"/>
    </row>
    <row r="218" s="1" customFormat="1" ht="12.75" customHeight="1">
      <c r="B218" s="376"/>
      <c r="C218" s="377"/>
      <c r="D218" s="377"/>
      <c r="E218" s="377"/>
      <c r="F218" s="377"/>
      <c r="G218" s="377"/>
      <c r="H218" s="377"/>
      <c r="I218" s="377"/>
      <c r="J218" s="377"/>
      <c r="K218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2020-04-29T11:14:18Z</dcterms:created>
  <dcterms:modified xsi:type="dcterms:W3CDTF">2020-04-29T11:14:28Z</dcterms:modified>
</cp:coreProperties>
</file>